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8640" windowHeight="8565" activeTab="0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'ЗФ'!$A$1:$G$109</definedName>
    <definedName name="_xlnm.Print_Area" localSheetId="1">'СФ'!$A$1:$E$70</definedName>
  </definedNames>
  <calcPr fullCalcOnLoad="1"/>
</workbook>
</file>

<file path=xl/sharedStrings.xml><?xml version="1.0" encoding="utf-8"?>
<sst xmlns="http://schemas.openxmlformats.org/spreadsheetml/2006/main" count="197" uniqueCount="161">
  <si>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</si>
  <si>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</si>
  <si>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</si>
  <si>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</si>
  <si>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</si>
  <si>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</si>
  <si>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</si>
  <si>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</si>
  <si>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Інші надходження</t>
  </si>
  <si>
    <t>Офіційні трансферти</t>
  </si>
  <si>
    <t>Дотації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</si>
  <si>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</si>
  <si>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</si>
  <si>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</si>
  <si>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</si>
  <si>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</si>
  <si>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>250908</t>
  </si>
  <si>
    <t>Повернення коштів, наданих для кредитування  громадян на будівництво (реконструкцію) та придбання житла</t>
  </si>
  <si>
    <t xml:space="preserve">Контроль 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</si>
  <si>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</si>
  <si>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Всього доходів загального фонду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</si>
  <si>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</si>
  <si>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</si>
  <si>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</si>
  <si>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</si>
  <si>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</si>
  <si>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</si>
  <si>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</si>
  <si>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Субвенція з державного бюджету на будівництво, реконструкцію, ремонт автомобільних доріг комунальної власності</t>
  </si>
  <si>
    <t>План на звітний період (тис.грн.)</t>
  </si>
  <si>
    <t xml:space="preserve">Інші видатки 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</si>
  <si>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</si>
  <si>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</si>
  <si>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</si>
  <si>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Виконано (тис.грн.)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</si>
  <si>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</si>
  <si>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</si>
  <si>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</si>
  <si>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</si>
  <si>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Додаткова дотація з державного бюджету місцевим бюджетам на вирівнювання фінансової забезпеченості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</si>
  <si>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</si>
  <si>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</si>
  <si>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</si>
  <si>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</si>
  <si>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</si>
  <si>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</si>
  <si>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</si>
  <si>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</si>
  <si>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</si>
  <si>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</si>
  <si>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</si>
  <si>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</si>
  <si>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</si>
  <si>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</si>
  <si>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</si>
  <si>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</si>
  <si>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</si>
  <si>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</si>
  <si>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</si>
  <si>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</si>
  <si>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</si>
  <si>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</si>
  <si>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</si>
  <si>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</si>
  <si>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</si>
  <si>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</si>
  <si>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</si>
  <si>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</si>
  <si>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</si>
  <si>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</si>
  <si>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</si>
  <si>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</si>
  <si>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</si>
  <si>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</si>
  <si>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</si>
  <si>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</si>
  <si>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</si>
  <si>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Дотації вирівнювання з державного бюджету місцевим бюджетам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</si>
  <si>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</si>
  <si>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</si>
  <si>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</si>
  <si>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</si>
  <si>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</si>
  <si>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</si>
  <si>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</si>
  <si>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</si>
  <si>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</si>
  <si>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Соціальний захист та соціальне забезпечення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</si>
  <si>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</si>
  <si>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</si>
  <si>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</si>
  <si>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</si>
  <si>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</si>
  <si>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оплату працівників відповідно до тарифної сітки                                                                                              </t>
  </si>
  <si>
    <t xml:space="preserve">         на поліпшення умов оплати праці медичних працівників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</si>
  <si>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</si>
  <si>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</si>
  <si>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</si>
  <si>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</si>
  <si>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</si>
  <si>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</si>
  <si>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</si>
  <si>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</si>
  <si>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</si>
  <si>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соціально-економічний розвиток</t>
  </si>
  <si>
    <t xml:space="preserve">         на вибори</t>
  </si>
  <si>
    <t xml:space="preserve">         на реалізацію пріоритетів розвитку регіонів</t>
  </si>
  <si>
    <t xml:space="preserve">         заблоковані в банку "Україна"</t>
  </si>
  <si>
    <t xml:space="preserve">         бюджет розвитку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</si>
  <si>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</si>
  <si>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</si>
  <si>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на утилізацію пестицидів</t>
  </si>
  <si>
    <t xml:space="preserve">         на будівництво, ремонт та реконструкцію доріг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</si>
  <si>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</si>
  <si>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</si>
  <si>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 xml:space="preserve">         на фінансування НІКЗ "Гетьманська столиця" у м. Батурині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</si>
  <si>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</si>
  <si>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         на оплату праці працівникам бюджетних установ</t>
  </si>
  <si>
    <t>План на рік (тис.грн.)</t>
  </si>
  <si>
    <t>Виконання плану на рік (%)</t>
  </si>
  <si>
    <t xml:space="preserve">Виконання плану звітного періоду (%)  </t>
  </si>
  <si>
    <t>41034800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</si>
  <si>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</si>
  <si>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 xml:space="preserve">         на  часткове відшкодування вартості гіпертонічних лікарських засобів</t>
  </si>
  <si>
    <t xml:space="preserve">         на вирівнювання фінансової забезпеченості місцевих бюджетів</t>
  </si>
  <si>
    <t xml:space="preserve">         гастрольна діяльність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</si>
  <si>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</si>
  <si>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</si>
  <si>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будівництво, ремонт та реконструкцію доріг (субвенція)</t>
  </si>
  <si>
    <t>Інша субвенція</t>
  </si>
  <si>
    <t xml:space="preserve">Податок на доходи фізичних осіб  </t>
  </si>
  <si>
    <t xml:space="preserve"> Інші надходження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</si>
  <si>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</si>
  <si>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</si>
  <si>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</si>
  <si>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</si>
  <si>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</si>
  <si>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Субвенція на проведення видатків місцевих бюджетів, що враховуються при визначенні обсягу міжбюджетних трансфертів </t>
  </si>
  <si>
    <t>Субвенція з державного бюджету місцевим бюджетам на проведення заходів з відзначення 200-річчя від дня народження Тараса Шевченка, 120-річчя від дня народження Олександра Довженка, заходів з вшанування пам'яті у зв'язку з 70-ми роковинами Корюківської трагедії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</si>
  <si>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</si>
  <si>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</si>
  <si>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</si>
  <si>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</si>
  <si>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</si>
  <si>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</si>
  <si>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          на фінансування обєктів спільного користування 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</si>
  <si>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</si>
  <si>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Разом доходів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</si>
  <si>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</si>
  <si>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</si>
  <si>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</si>
  <si>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</si>
  <si>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</si>
  <si>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</si>
  <si>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</si>
  <si>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</si>
  <si>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</si>
  <si>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 xml:space="preserve">         на центр соціальної реабілітації  дітей-інвалідів </t>
  </si>
  <si>
    <t>160000</t>
  </si>
  <si>
    <t>Сiльське і лiсове господарство, рибне господарство та мисливство</t>
  </si>
  <si>
    <t>Виконання обласного бюджету за І квартал 2013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</si>
</sst>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182" fontId="7" fillId="0" borderId="1" xfId="0" applyNumberFormat="1" applyFont="1" applyFill="1" applyBorder="1" applyAlignment="1" applyProtection="1">
      <alignment horizontal="center" vertical="top" wrapText="1"/>
      <protection locked="0"/>
    </xf>
    <xf numFmtId="182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 applyProtection="1">
      <alignment/>
      <protection locked="0"/>
    </xf>
    <xf numFmtId="182" fontId="12" fillId="0" borderId="0" xfId="0" applyNumberFormat="1" applyFont="1" applyAlignment="1" applyProtection="1">
      <alignment/>
      <protection locked="0"/>
    </xf>
    <xf numFmtId="182" fontId="12" fillId="0" borderId="4" xfId="0" applyNumberFormat="1" applyFont="1" applyFill="1" applyBorder="1" applyAlignment="1" applyProtection="1">
      <alignment wrapText="1"/>
      <protection locked="0"/>
    </xf>
    <xf numFmtId="182" fontId="12" fillId="0" borderId="4" xfId="0" applyNumberFormat="1" applyFont="1" applyFill="1" applyBorder="1" applyAlignment="1" applyProtection="1">
      <alignment horizontal="right" wrapText="1"/>
      <protection/>
    </xf>
    <xf numFmtId="182" fontId="12" fillId="0" borderId="5" xfId="0" applyNumberFormat="1" applyFont="1" applyFill="1" applyBorder="1" applyAlignment="1" applyProtection="1">
      <alignment horizontal="right" wrapText="1"/>
      <protection/>
    </xf>
    <xf numFmtId="182" fontId="12" fillId="0" borderId="4" xfId="0" applyNumberFormat="1" applyFont="1" applyFill="1" applyBorder="1" applyAlignment="1" applyProtection="1">
      <alignment wrapText="1"/>
      <protection/>
    </xf>
    <xf numFmtId="182" fontId="12" fillId="0" borderId="6" xfId="0" applyNumberFormat="1" applyFont="1" applyFill="1" applyBorder="1" applyAlignment="1" applyProtection="1">
      <alignment wrapText="1"/>
      <protection locked="0"/>
    </xf>
    <xf numFmtId="182" fontId="12" fillId="0" borderId="7" xfId="0" applyNumberFormat="1" applyFont="1" applyFill="1" applyBorder="1" applyAlignment="1" applyProtection="1">
      <alignment horizontal="right" wrapText="1"/>
      <protection/>
    </xf>
    <xf numFmtId="182" fontId="12" fillId="0" borderId="8" xfId="0" applyNumberFormat="1" applyFont="1" applyFill="1" applyBorder="1" applyAlignment="1" applyProtection="1">
      <alignment wrapText="1"/>
      <protection locked="0"/>
    </xf>
    <xf numFmtId="182" fontId="12" fillId="0" borderId="8" xfId="0" applyNumberFormat="1" applyFont="1" applyFill="1" applyBorder="1" applyAlignment="1" applyProtection="1">
      <alignment horizontal="right" wrapText="1"/>
      <protection/>
    </xf>
    <xf numFmtId="182" fontId="12" fillId="0" borderId="9" xfId="0" applyNumberFormat="1" applyFont="1" applyFill="1" applyBorder="1" applyAlignment="1" applyProtection="1">
      <alignment horizontal="right" wrapText="1"/>
      <protection/>
    </xf>
    <xf numFmtId="182" fontId="7" fillId="0" borderId="1" xfId="0" applyNumberFormat="1" applyFont="1" applyBorder="1" applyAlignment="1" applyProtection="1">
      <alignment wrapText="1"/>
      <protection/>
    </xf>
    <xf numFmtId="182" fontId="7" fillId="0" borderId="3" xfId="0" applyNumberFormat="1" applyFont="1" applyBorder="1" applyAlignment="1" applyProtection="1">
      <alignment horizontal="right" wrapText="1"/>
      <protection/>
    </xf>
    <xf numFmtId="182" fontId="16" fillId="0" borderId="1" xfId="0" applyNumberFormat="1" applyFont="1" applyFill="1" applyBorder="1" applyAlignment="1" applyProtection="1">
      <alignment wrapText="1"/>
      <protection/>
    </xf>
    <xf numFmtId="182" fontId="16" fillId="0" borderId="3" xfId="0" applyNumberFormat="1" applyFont="1" applyFill="1" applyBorder="1" applyAlignment="1" applyProtection="1">
      <alignment horizontal="right" wrapText="1"/>
      <protection/>
    </xf>
    <xf numFmtId="182" fontId="12" fillId="0" borderId="4" xfId="0" applyNumberFormat="1" applyFont="1" applyFill="1" applyBorder="1" applyAlignment="1" applyProtection="1">
      <alignment/>
      <protection locked="0"/>
    </xf>
    <xf numFmtId="183" fontId="12" fillId="0" borderId="0" xfId="0" applyNumberFormat="1" applyFont="1" applyAlignment="1" applyProtection="1">
      <alignment/>
      <protection locked="0"/>
    </xf>
    <xf numFmtId="182" fontId="12" fillId="0" borderId="6" xfId="0" applyNumberFormat="1" applyFont="1" applyFill="1" applyBorder="1" applyAlignment="1" applyProtection="1">
      <alignment/>
      <protection locked="0"/>
    </xf>
    <xf numFmtId="182" fontId="12" fillId="0" borderId="10" xfId="0" applyNumberFormat="1" applyFont="1" applyFill="1" applyBorder="1" applyAlignment="1" applyProtection="1">
      <alignment wrapText="1"/>
      <protection locked="0"/>
    </xf>
    <xf numFmtId="182" fontId="12" fillId="0" borderId="10" xfId="0" applyNumberFormat="1" applyFont="1" applyFill="1" applyBorder="1" applyAlignment="1" applyProtection="1">
      <alignment wrapText="1"/>
      <protection/>
    </xf>
    <xf numFmtId="182" fontId="12" fillId="0" borderId="11" xfId="0" applyNumberFormat="1" applyFont="1" applyFill="1" applyBorder="1" applyAlignment="1" applyProtection="1">
      <alignment horizontal="right" wrapText="1"/>
      <protection/>
    </xf>
    <xf numFmtId="182" fontId="12" fillId="0" borderId="0" xfId="0" applyNumberFormat="1" applyFont="1" applyFill="1" applyBorder="1" applyAlignment="1" applyProtection="1">
      <alignment vertical="top" wrapText="1"/>
      <protection locked="0"/>
    </xf>
    <xf numFmtId="182" fontId="12" fillId="0" borderId="6" xfId="0" applyNumberFormat="1" applyFont="1" applyFill="1" applyBorder="1" applyAlignment="1" applyProtection="1">
      <alignment wrapText="1"/>
      <protection/>
    </xf>
    <xf numFmtId="182" fontId="12" fillId="0" borderId="8" xfId="0" applyNumberFormat="1" applyFont="1" applyFill="1" applyBorder="1" applyAlignment="1" applyProtection="1">
      <alignment horizontal="right"/>
      <protection hidden="1" locked="0"/>
    </xf>
    <xf numFmtId="182" fontId="12" fillId="0" borderId="8" xfId="0" applyNumberFormat="1" applyFont="1" applyFill="1" applyBorder="1" applyAlignment="1" applyProtection="1">
      <alignment horizontal="right"/>
      <protection hidden="1"/>
    </xf>
    <xf numFmtId="182" fontId="12" fillId="0" borderId="9" xfId="0" applyNumberFormat="1" applyFont="1" applyFill="1" applyBorder="1" applyAlignment="1" applyProtection="1">
      <alignment horizontal="right"/>
      <protection hidden="1"/>
    </xf>
    <xf numFmtId="182" fontId="12" fillId="0" borderId="4" xfId="0" applyNumberFormat="1" applyFont="1" applyFill="1" applyBorder="1" applyAlignment="1" applyProtection="1">
      <alignment horizontal="right"/>
      <protection hidden="1" locked="0"/>
    </xf>
    <xf numFmtId="182" fontId="12" fillId="0" borderId="4" xfId="0" applyNumberFormat="1" applyFont="1" applyFill="1" applyBorder="1" applyAlignment="1" applyProtection="1">
      <alignment horizontal="right"/>
      <protection hidden="1"/>
    </xf>
    <xf numFmtId="182" fontId="12" fillId="0" borderId="5" xfId="0" applyNumberFormat="1" applyFont="1" applyFill="1" applyBorder="1" applyAlignment="1" applyProtection="1">
      <alignment horizontal="right"/>
      <protection hidden="1"/>
    </xf>
    <xf numFmtId="182" fontId="16" fillId="0" borderId="12" xfId="0" applyNumberFormat="1" applyFont="1" applyFill="1" applyBorder="1" applyAlignment="1" applyProtection="1">
      <alignment wrapText="1"/>
      <protection/>
    </xf>
    <xf numFmtId="182" fontId="16" fillId="0" borderId="13" xfId="0" applyNumberFormat="1" applyFont="1" applyFill="1" applyBorder="1" applyAlignment="1" applyProtection="1">
      <alignment wrapText="1"/>
      <protection/>
    </xf>
    <xf numFmtId="182" fontId="12" fillId="0" borderId="6" xfId="0" applyNumberFormat="1" applyFont="1" applyFill="1" applyBorder="1" applyAlignment="1" applyProtection="1">
      <alignment horizontal="right"/>
      <protection hidden="1" locked="0"/>
    </xf>
    <xf numFmtId="182" fontId="12" fillId="0" borderId="6" xfId="0" applyNumberFormat="1" applyFont="1" applyFill="1" applyBorder="1" applyAlignment="1" applyProtection="1">
      <alignment horizontal="right"/>
      <protection hidden="1"/>
    </xf>
    <xf numFmtId="0" fontId="17" fillId="0" borderId="0" xfId="0" applyFont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3" xfId="18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6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12" fillId="0" borderId="8" xfId="0" applyFont="1" applyFill="1" applyBorder="1" applyAlignment="1" applyProtection="1">
      <alignment horizontal="left" vertical="top" wrapText="1"/>
      <protection hidden="1"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right" vertical="top" wrapText="1"/>
      <protection locked="0"/>
    </xf>
    <xf numFmtId="0" fontId="12" fillId="0" borderId="15" xfId="0" applyFont="1" applyFill="1" applyBorder="1" applyAlignment="1" applyProtection="1">
      <alignment horizontal="right" vertical="top" wrapText="1"/>
      <protection locked="0"/>
    </xf>
    <xf numFmtId="0" fontId="12" fillId="0" borderId="16" xfId="0" applyFont="1" applyBorder="1" applyAlignment="1" applyProtection="1">
      <alignment horizontal="right" vertical="top" wrapText="1"/>
      <protection locked="0"/>
    </xf>
    <xf numFmtId="0" fontId="12" fillId="0" borderId="17" xfId="0" applyFont="1" applyBorder="1" applyAlignment="1" applyProtection="1">
      <alignment horizontal="right" vertical="top" wrapText="1"/>
      <protection locked="0"/>
    </xf>
    <xf numFmtId="0" fontId="16" fillId="0" borderId="2" xfId="0" applyFont="1" applyBorder="1" applyAlignment="1" applyProtection="1">
      <alignment horizontal="right" vertical="top" wrapText="1"/>
      <protection locked="0"/>
    </xf>
    <xf numFmtId="0" fontId="12" fillId="0" borderId="18" xfId="0" applyFont="1" applyBorder="1" applyAlignment="1" applyProtection="1">
      <alignment horizontal="right" vertical="top" wrapText="1"/>
      <protection locked="0"/>
    </xf>
    <xf numFmtId="0" fontId="12" fillId="0" borderId="16" xfId="0" applyFont="1" applyFill="1" applyBorder="1" applyAlignment="1" applyProtection="1">
      <alignment horizontal="right" vertical="top" wrapText="1"/>
      <protection locked="0"/>
    </xf>
    <xf numFmtId="0" fontId="16" fillId="0" borderId="19" xfId="0" applyFont="1" applyBorder="1" applyAlignment="1" applyProtection="1">
      <alignment horizontal="right" vertical="top" wrapText="1"/>
      <protection locked="0"/>
    </xf>
    <xf numFmtId="0" fontId="7" fillId="2" borderId="2" xfId="0" applyFont="1" applyFill="1" applyBorder="1" applyAlignment="1" applyProtection="1">
      <alignment horizontal="righ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182" fontId="7" fillId="2" borderId="1" xfId="0" applyNumberFormat="1" applyFont="1" applyFill="1" applyBorder="1" applyAlignment="1" applyProtection="1">
      <alignment wrapText="1"/>
      <protection/>
    </xf>
    <xf numFmtId="182" fontId="7" fillId="2" borderId="3" xfId="0" applyNumberFormat="1" applyFont="1" applyFill="1" applyBorder="1" applyAlignment="1" applyProtection="1">
      <alignment horizontal="right" wrapText="1"/>
      <protection/>
    </xf>
    <xf numFmtId="182" fontId="7" fillId="2" borderId="1" xfId="0" applyNumberFormat="1" applyFont="1" applyFill="1" applyBorder="1" applyAlignment="1" applyProtection="1">
      <alignment horizontal="right" wrapText="1"/>
      <protection/>
    </xf>
    <xf numFmtId="0" fontId="12" fillId="2" borderId="2" xfId="0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82" fontId="7" fillId="2" borderId="1" xfId="0" applyNumberFormat="1" applyFont="1" applyFill="1" applyBorder="1" applyAlignment="1" applyProtection="1">
      <alignment vertical="center" wrapText="1"/>
      <protection/>
    </xf>
    <xf numFmtId="182" fontId="7" fillId="2" borderId="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182" fontId="12" fillId="0" borderId="0" xfId="0" applyNumberFormat="1" applyFont="1" applyAlignment="1" applyProtection="1">
      <alignment vertical="center"/>
      <protection locked="0"/>
    </xf>
    <xf numFmtId="49" fontId="12" fillId="0" borderId="17" xfId="0" applyNumberFormat="1" applyFont="1" applyFill="1" applyBorder="1" applyAlignment="1" applyProtection="1">
      <alignment horizontal="right" vertical="top"/>
      <protection/>
    </xf>
    <xf numFmtId="0" fontId="12" fillId="0" borderId="8" xfId="0" applyFont="1" applyFill="1" applyBorder="1" applyAlignment="1" applyProtection="1">
      <alignment horizontal="left" vertical="top" wrapText="1"/>
      <protection/>
    </xf>
    <xf numFmtId="182" fontId="12" fillId="0" borderId="8" xfId="0" applyNumberFormat="1" applyFont="1" applyFill="1" applyBorder="1" applyAlignment="1">
      <alignment horizontal="right" wrapText="1" shrinkToFit="1"/>
    </xf>
    <xf numFmtId="182" fontId="12" fillId="0" borderId="0" xfId="0" applyNumberFormat="1" applyFont="1" applyFill="1" applyBorder="1" applyAlignment="1">
      <alignment horizontal="right"/>
    </xf>
    <xf numFmtId="182" fontId="12" fillId="0" borderId="8" xfId="0" applyNumberFormat="1" applyFont="1" applyFill="1" applyBorder="1" applyAlignment="1">
      <alignment horizontal="right"/>
    </xf>
    <xf numFmtId="182" fontId="12" fillId="0" borderId="20" xfId="0" applyNumberFormat="1" applyFont="1" applyFill="1" applyBorder="1" applyAlignment="1">
      <alignment horizontal="right" wrapText="1" shrinkToFit="1"/>
    </xf>
    <xf numFmtId="49" fontId="12" fillId="0" borderId="16" xfId="0" applyNumberFormat="1" applyFont="1" applyFill="1" applyBorder="1" applyAlignment="1" applyProtection="1">
      <alignment horizontal="right" vertical="top"/>
      <protection/>
    </xf>
    <xf numFmtId="0" fontId="12" fillId="0" borderId="6" xfId="0" applyFont="1" applyFill="1" applyBorder="1" applyAlignment="1" applyProtection="1">
      <alignment horizontal="left" vertical="top" wrapText="1"/>
      <protection/>
    </xf>
    <xf numFmtId="182" fontId="12" fillId="0" borderId="6" xfId="0" applyNumberFormat="1" applyFont="1" applyFill="1" applyBorder="1" applyAlignment="1">
      <alignment horizontal="right" wrapText="1" shrinkToFit="1"/>
    </xf>
    <xf numFmtId="182" fontId="12" fillId="0" borderId="21" xfId="0" applyNumberFormat="1" applyFont="1" applyFill="1" applyBorder="1" applyAlignment="1">
      <alignment horizontal="right"/>
    </xf>
    <xf numFmtId="182" fontId="12" fillId="0" borderId="6" xfId="0" applyNumberFormat="1" applyFont="1" applyFill="1" applyBorder="1" applyAlignment="1">
      <alignment horizontal="right"/>
    </xf>
    <xf numFmtId="182" fontId="12" fillId="0" borderId="22" xfId="0" applyNumberFormat="1" applyFont="1" applyFill="1" applyBorder="1" applyAlignment="1">
      <alignment horizontal="right" wrapText="1" shrinkToFit="1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12" fillId="0" borderId="6" xfId="0" applyFont="1" applyFill="1" applyBorder="1" applyAlignment="1" applyProtection="1">
      <alignment horizontal="left" vertical="top" wrapText="1"/>
      <protection hidden="1" locked="0"/>
    </xf>
    <xf numFmtId="0" fontId="12" fillId="0" borderId="4" xfId="0" applyFont="1" applyFill="1" applyBorder="1" applyAlignment="1" applyProtection="1">
      <alignment horizontal="left" vertical="top" wrapText="1"/>
      <protection hidden="1" locked="0"/>
    </xf>
    <xf numFmtId="182" fontId="12" fillId="0" borderId="7" xfId="0" applyNumberFormat="1" applyFont="1" applyFill="1" applyBorder="1" applyAlignment="1" applyProtection="1">
      <alignment horizontal="right"/>
      <protection hidden="1"/>
    </xf>
    <xf numFmtId="0" fontId="12" fillId="0" borderId="23" xfId="0" applyFont="1" applyBorder="1" applyAlignment="1" applyProtection="1">
      <alignment horizontal="righ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hidden="1" locked="0"/>
    </xf>
    <xf numFmtId="182" fontId="12" fillId="0" borderId="24" xfId="0" applyNumberFormat="1" applyFont="1" applyFill="1" applyBorder="1" applyAlignment="1" applyProtection="1">
      <alignment horizontal="right"/>
      <protection hidden="1" locked="0"/>
    </xf>
    <xf numFmtId="182" fontId="12" fillId="0" borderId="24" xfId="0" applyNumberFormat="1" applyFont="1" applyFill="1" applyBorder="1" applyAlignment="1" applyProtection="1">
      <alignment horizontal="right"/>
      <protection hidden="1"/>
    </xf>
    <xf numFmtId="182" fontId="12" fillId="0" borderId="25" xfId="0" applyNumberFormat="1" applyFont="1" applyFill="1" applyBorder="1" applyAlignment="1" applyProtection="1">
      <alignment horizontal="right"/>
      <protection hidden="1"/>
    </xf>
    <xf numFmtId="0" fontId="12" fillId="0" borderId="24" xfId="0" applyFont="1" applyFill="1" applyBorder="1" applyAlignment="1" applyProtection="1">
      <alignment horizontal="left" vertical="top"/>
      <protection hidden="1" locked="0"/>
    </xf>
    <xf numFmtId="181" fontId="7" fillId="2" borderId="2" xfId="0" applyNumberFormat="1" applyFont="1" applyFill="1" applyBorder="1" applyAlignment="1" applyProtection="1">
      <alignment horizontal="center" vertical="center"/>
      <protection hidden="1" locked="0"/>
    </xf>
    <xf numFmtId="0" fontId="7" fillId="2" borderId="1" xfId="0" applyFont="1" applyFill="1" applyBorder="1" applyAlignment="1" applyProtection="1">
      <alignment horizontal="left" vertical="center" wrapText="1"/>
      <protection hidden="1" locked="0"/>
    </xf>
    <xf numFmtId="182" fontId="7" fillId="2" borderId="1" xfId="0" applyNumberFormat="1" applyFont="1" applyFill="1" applyBorder="1" applyAlignment="1" applyProtection="1">
      <alignment vertical="center"/>
      <protection hidden="1"/>
    </xf>
    <xf numFmtId="182" fontId="7" fillId="2" borderId="1" xfId="0" applyNumberFormat="1" applyFont="1" applyFill="1" applyBorder="1" applyAlignment="1" applyProtection="1">
      <alignment horizontal="right" vertical="center"/>
      <protection hidden="1"/>
    </xf>
    <xf numFmtId="182" fontId="7" fillId="2" borderId="3" xfId="0" applyNumberFormat="1" applyFont="1" applyFill="1" applyBorder="1" applyAlignment="1" applyProtection="1">
      <alignment horizontal="right" vertical="center"/>
      <protection hidden="1"/>
    </xf>
    <xf numFmtId="0" fontId="19" fillId="0" borderId="0" xfId="0" applyFont="1" applyAlignment="1">
      <alignment/>
    </xf>
    <xf numFmtId="181" fontId="18" fillId="0" borderId="26" xfId="0" applyNumberFormat="1" applyFont="1" applyFill="1" applyBorder="1" applyAlignment="1" applyProtection="1">
      <alignment vertical="center" wrapText="1"/>
      <protection hidden="1"/>
    </xf>
    <xf numFmtId="182" fontId="12" fillId="0" borderId="27" xfId="0" applyNumberFormat="1" applyFont="1" applyFill="1" applyBorder="1" applyAlignment="1" applyProtection="1">
      <alignment vertical="center" wrapText="1"/>
      <protection hidden="1"/>
    </xf>
    <xf numFmtId="182" fontId="14" fillId="0" borderId="1" xfId="0" applyNumberFormat="1" applyFont="1" applyFill="1" applyBorder="1" applyAlignment="1" applyProtection="1">
      <alignment vertical="center" wrapText="1"/>
      <protection hidden="1"/>
    </xf>
    <xf numFmtId="182" fontId="14" fillId="0" borderId="28" xfId="0" applyNumberFormat="1" applyFont="1" applyFill="1" applyBorder="1" applyAlignment="1" applyProtection="1">
      <alignment vertical="center" wrapText="1"/>
      <protection hidden="1"/>
    </xf>
    <xf numFmtId="182" fontId="18" fillId="0" borderId="28" xfId="0" applyNumberFormat="1" applyFont="1" applyFill="1" applyBorder="1" applyAlignment="1" applyProtection="1">
      <alignment vertical="center" wrapText="1"/>
      <protection hidden="1"/>
    </xf>
    <xf numFmtId="182" fontId="12" fillId="0" borderId="27" xfId="0" applyNumberFormat="1" applyFont="1" applyFill="1" applyBorder="1" applyAlignment="1" applyProtection="1">
      <alignment horizontal="right"/>
      <protection hidden="1"/>
    </xf>
    <xf numFmtId="182" fontId="12" fillId="0" borderId="28" xfId="0" applyNumberFormat="1" applyFont="1" applyFill="1" applyBorder="1" applyAlignment="1" applyProtection="1">
      <alignment horizontal="right"/>
      <protection hidden="1"/>
    </xf>
    <xf numFmtId="182" fontId="12" fillId="0" borderId="29" xfId="0" applyNumberFormat="1" applyFont="1" applyFill="1" applyBorder="1" applyAlignment="1" applyProtection="1">
      <alignment horizontal="right"/>
      <protection hidden="1"/>
    </xf>
    <xf numFmtId="182" fontId="19" fillId="0" borderId="0" xfId="0" applyNumberFormat="1" applyFont="1" applyAlignment="1">
      <alignment/>
    </xf>
    <xf numFmtId="182" fontId="12" fillId="0" borderId="30" xfId="0" applyNumberFormat="1" applyFont="1" applyFill="1" applyBorder="1" applyAlignment="1" applyProtection="1">
      <alignment horizontal="right"/>
      <protection hidden="1"/>
    </xf>
    <xf numFmtId="182" fontId="12" fillId="0" borderId="31" xfId="0" applyNumberFormat="1" applyFont="1" applyFill="1" applyBorder="1" applyAlignment="1" applyProtection="1">
      <alignment horizontal="right"/>
      <protection hidden="1"/>
    </xf>
    <xf numFmtId="182" fontId="12" fillId="0" borderId="0" xfId="0" applyNumberFormat="1" applyFont="1" applyFill="1" applyBorder="1" applyAlignment="1" applyProtection="1">
      <alignment horizontal="right"/>
      <protection hidden="1"/>
    </xf>
    <xf numFmtId="182" fontId="12" fillId="0" borderId="31" xfId="0" applyNumberFormat="1" applyFont="1" applyFill="1" applyBorder="1" applyAlignment="1" applyProtection="1">
      <alignment horizontal="right" wrapText="1"/>
      <protection hidden="1"/>
    </xf>
    <xf numFmtId="182" fontId="12" fillId="0" borderId="6" xfId="0" applyNumberFormat="1" applyFont="1" applyFill="1" applyBorder="1" applyAlignment="1" applyProtection="1">
      <alignment horizontal="right" wrapText="1"/>
      <protection hidden="1"/>
    </xf>
    <xf numFmtId="182" fontId="12" fillId="0" borderId="7" xfId="0" applyNumberFormat="1" applyFont="1" applyFill="1" applyBorder="1" applyAlignment="1" applyProtection="1">
      <alignment horizontal="right" wrapText="1"/>
      <protection hidden="1"/>
    </xf>
    <xf numFmtId="182" fontId="20" fillId="0" borderId="0" xfId="0" applyNumberFormat="1" applyFont="1" applyFill="1" applyBorder="1" applyAlignment="1" applyProtection="1">
      <alignment horizontal="right" wrapText="1"/>
      <protection hidden="1"/>
    </xf>
    <xf numFmtId="182" fontId="12" fillId="0" borderId="32" xfId="0" applyNumberFormat="1" applyFont="1" applyFill="1" applyBorder="1" applyAlignment="1" applyProtection="1">
      <alignment horizontal="right"/>
      <protection hidden="1"/>
    </xf>
    <xf numFmtId="182" fontId="12" fillId="0" borderId="33" xfId="0" applyNumberFormat="1" applyFont="1" applyFill="1" applyBorder="1" applyAlignment="1" applyProtection="1">
      <alignment horizontal="right"/>
      <protection hidden="1"/>
    </xf>
    <xf numFmtId="182" fontId="14" fillId="0" borderId="8" xfId="0" applyNumberFormat="1" applyFont="1" applyFill="1" applyBorder="1" applyAlignment="1" applyProtection="1">
      <alignment horizontal="right"/>
      <protection hidden="1"/>
    </xf>
    <xf numFmtId="182" fontId="12" fillId="0" borderId="33" xfId="0" applyNumberFormat="1" applyFont="1" applyFill="1" applyBorder="1" applyAlignment="1" applyProtection="1">
      <alignment horizontal="right" wrapText="1"/>
      <protection hidden="1"/>
    </xf>
    <xf numFmtId="182" fontId="12" fillId="0" borderId="8" xfId="0" applyNumberFormat="1" applyFont="1" applyFill="1" applyBorder="1" applyAlignment="1" applyProtection="1">
      <alignment horizontal="right" wrapText="1"/>
      <protection hidden="1"/>
    </xf>
    <xf numFmtId="182" fontId="12" fillId="0" borderId="9" xfId="0" applyNumberFormat="1" applyFont="1" applyFill="1" applyBorder="1" applyAlignment="1" applyProtection="1">
      <alignment horizontal="right" wrapText="1"/>
      <protection hidden="1"/>
    </xf>
    <xf numFmtId="182" fontId="21" fillId="0" borderId="33" xfId="0" applyNumberFormat="1" applyFont="1" applyFill="1" applyBorder="1" applyAlignment="1" applyProtection="1">
      <alignment horizontal="right" wrapText="1"/>
      <protection hidden="1"/>
    </xf>
    <xf numFmtId="182" fontId="21" fillId="0" borderId="8" xfId="0" applyNumberFormat="1" applyFont="1" applyFill="1" applyBorder="1" applyAlignment="1" applyProtection="1">
      <alignment horizontal="right" wrapText="1"/>
      <protection hidden="1"/>
    </xf>
    <xf numFmtId="182" fontId="19" fillId="0" borderId="0" xfId="0" applyNumberFormat="1" applyFont="1" applyFill="1" applyAlignment="1">
      <alignment/>
    </xf>
    <xf numFmtId="182" fontId="12" fillId="0" borderId="34" xfId="0" applyNumberFormat="1" applyFont="1" applyFill="1" applyBorder="1" applyAlignment="1" applyProtection="1">
      <alignment vertical="center" wrapText="1"/>
      <protection hidden="1"/>
    </xf>
    <xf numFmtId="182" fontId="12" fillId="0" borderId="1" xfId="0" applyNumberFormat="1" applyFont="1" applyFill="1" applyBorder="1" applyAlignment="1" applyProtection="1">
      <alignment vertical="center" wrapText="1"/>
      <protection hidden="1"/>
    </xf>
    <xf numFmtId="182" fontId="12" fillId="0" borderId="35" xfId="0" applyNumberFormat="1" applyFont="1" applyFill="1" applyBorder="1" applyAlignment="1" applyProtection="1">
      <alignment horizontal="right"/>
      <protection hidden="1"/>
    </xf>
    <xf numFmtId="182" fontId="12" fillId="0" borderId="10" xfId="0" applyNumberFormat="1" applyFont="1" applyFill="1" applyBorder="1" applyAlignment="1" applyProtection="1">
      <alignment horizontal="right"/>
      <protection hidden="1"/>
    </xf>
    <xf numFmtId="182" fontId="12" fillId="0" borderId="11" xfId="0" applyNumberFormat="1" applyFont="1" applyFill="1" applyBorder="1" applyAlignment="1" applyProtection="1">
      <alignment horizontal="right"/>
      <protection hidden="1"/>
    </xf>
    <xf numFmtId="182" fontId="12" fillId="0" borderId="36" xfId="0" applyNumberFormat="1" applyFont="1" applyFill="1" applyBorder="1" applyAlignment="1" applyProtection="1">
      <alignment horizontal="right"/>
      <protection hidden="1"/>
    </xf>
    <xf numFmtId="182" fontId="12" fillId="0" borderId="37" xfId="0" applyNumberFormat="1" applyFont="1" applyFill="1" applyBorder="1" applyAlignment="1" applyProtection="1">
      <alignment horizontal="right"/>
      <protection hidden="1"/>
    </xf>
    <xf numFmtId="182" fontId="12" fillId="0" borderId="38" xfId="0" applyNumberFormat="1" applyFont="1" applyFill="1" applyBorder="1" applyAlignment="1" applyProtection="1">
      <alignment horizontal="right"/>
      <protection hidden="1"/>
    </xf>
    <xf numFmtId="182" fontId="20" fillId="0" borderId="0" xfId="0" applyNumberFormat="1" applyFont="1" applyFill="1" applyBorder="1" applyAlignment="1" applyProtection="1">
      <alignment horizontal="right"/>
      <protection hidden="1"/>
    </xf>
    <xf numFmtId="182" fontId="12" fillId="0" borderId="4" xfId="0" applyNumberFormat="1" applyFont="1" applyFill="1" applyBorder="1" applyAlignment="1" applyProtection="1">
      <alignment horizontal="right" wrapText="1"/>
      <protection hidden="1"/>
    </xf>
    <xf numFmtId="182" fontId="12" fillId="0" borderId="5" xfId="0" applyNumberFormat="1" applyFont="1" applyFill="1" applyBorder="1" applyAlignment="1" applyProtection="1">
      <alignment horizontal="right" wrapText="1"/>
      <protection hidden="1"/>
    </xf>
    <xf numFmtId="182" fontId="19" fillId="0" borderId="0" xfId="0" applyNumberFormat="1" applyFont="1" applyBorder="1" applyAlignment="1">
      <alignment/>
    </xf>
    <xf numFmtId="182" fontId="19" fillId="0" borderId="0" xfId="0" applyNumberFormat="1" applyFont="1" applyFill="1" applyBorder="1" applyAlignment="1" applyProtection="1">
      <alignment horizontal="right" wrapText="1"/>
      <protection hidden="1"/>
    </xf>
    <xf numFmtId="185" fontId="19" fillId="0" borderId="0" xfId="0" applyNumberFormat="1" applyFont="1" applyAlignment="1">
      <alignment/>
    </xf>
    <xf numFmtId="182" fontId="12" fillId="0" borderId="32" xfId="0" applyNumberFormat="1" applyFont="1" applyFill="1" applyBorder="1" applyAlignment="1" applyProtection="1">
      <alignment horizontal="right" wrapText="1"/>
      <protection hidden="1"/>
    </xf>
    <xf numFmtId="182" fontId="12" fillId="0" borderId="27" xfId="0" applyNumberFormat="1" applyFont="1" applyFill="1" applyBorder="1" applyAlignment="1" applyProtection="1">
      <alignment horizontal="right" wrapText="1"/>
      <protection hidden="1"/>
    </xf>
    <xf numFmtId="182" fontId="12" fillId="0" borderId="28" xfId="0" applyNumberFormat="1" applyFont="1" applyFill="1" applyBorder="1" applyAlignment="1" applyProtection="1">
      <alignment horizontal="right" wrapText="1"/>
      <protection hidden="1"/>
    </xf>
    <xf numFmtId="182" fontId="12" fillId="0" borderId="29" xfId="0" applyNumberFormat="1" applyFont="1" applyFill="1" applyBorder="1" applyAlignment="1" applyProtection="1">
      <alignment horizontal="right" wrapText="1"/>
      <protection hidden="1"/>
    </xf>
    <xf numFmtId="0" fontId="12" fillId="0" borderId="6" xfId="0" applyFont="1" applyFill="1" applyBorder="1" applyAlignment="1">
      <alignment horizontal="left" vertical="top" wrapText="1"/>
    </xf>
    <xf numFmtId="182" fontId="12" fillId="0" borderId="10" xfId="0" applyNumberFormat="1" applyFont="1" applyFill="1" applyBorder="1" applyAlignment="1" applyProtection="1">
      <alignment horizontal="right" wrapText="1"/>
      <protection hidden="1"/>
    </xf>
    <xf numFmtId="182" fontId="12" fillId="0" borderId="11" xfId="0" applyNumberFormat="1" applyFont="1" applyFill="1" applyBorder="1" applyAlignment="1" applyProtection="1">
      <alignment horizontal="right" wrapText="1"/>
      <protection hidden="1"/>
    </xf>
    <xf numFmtId="182" fontId="12" fillId="0" borderId="0" xfId="0" applyNumberFormat="1" applyFont="1" applyFill="1" applyBorder="1" applyAlignment="1" applyProtection="1">
      <alignment horizontal="right" wrapText="1"/>
      <protection hidden="1"/>
    </xf>
    <xf numFmtId="18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2" fontId="22" fillId="0" borderId="0" xfId="0" applyNumberFormat="1" applyFont="1" applyAlignment="1">
      <alignment/>
    </xf>
    <xf numFmtId="182" fontId="23" fillId="0" borderId="0" xfId="0" applyNumberFormat="1" applyFont="1" applyFill="1" applyAlignment="1">
      <alignment/>
    </xf>
    <xf numFmtId="184" fontId="23" fillId="0" borderId="0" xfId="0" applyNumberFormat="1" applyFont="1" applyFill="1" applyAlignment="1">
      <alignment/>
    </xf>
    <xf numFmtId="18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80" fontId="23" fillId="0" borderId="0" xfId="0" applyNumberFormat="1" applyFont="1" applyFill="1" applyAlignment="1">
      <alignment/>
    </xf>
    <xf numFmtId="0" fontId="12" fillId="0" borderId="24" xfId="0" applyFont="1" applyBorder="1" applyAlignment="1" applyProtection="1">
      <alignment horizontal="left" vertical="top" wrapText="1"/>
      <protection locked="0"/>
    </xf>
    <xf numFmtId="182" fontId="12" fillId="0" borderId="24" xfId="0" applyNumberFormat="1" applyFont="1" applyFill="1" applyBorder="1" applyAlignment="1" applyProtection="1">
      <alignment wrapText="1"/>
      <protection locked="0"/>
    </xf>
    <xf numFmtId="182" fontId="12" fillId="0" borderId="24" xfId="0" applyNumberFormat="1" applyFont="1" applyFill="1" applyBorder="1" applyAlignment="1" applyProtection="1">
      <alignment wrapText="1"/>
      <protection/>
    </xf>
    <xf numFmtId="182" fontId="12" fillId="0" borderId="25" xfId="0" applyNumberFormat="1" applyFont="1" applyFill="1" applyBorder="1" applyAlignment="1" applyProtection="1">
      <alignment horizontal="right" wrapText="1"/>
      <protection/>
    </xf>
    <xf numFmtId="0" fontId="12" fillId="2" borderId="2" xfId="0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8" fillId="0" borderId="6" xfId="0" applyFont="1" applyFill="1" applyBorder="1" applyAlignment="1" applyProtection="1">
      <alignment horizontal="left" vertical="top" wrapText="1"/>
      <protection hidden="1"/>
    </xf>
    <xf numFmtId="0" fontId="18" fillId="0" borderId="4" xfId="0" applyFont="1" applyFill="1" applyBorder="1" applyAlignment="1" applyProtection="1">
      <alignment horizontal="left" vertical="top" wrapText="1"/>
      <protection hidden="1"/>
    </xf>
    <xf numFmtId="0" fontId="18" fillId="0" borderId="37" xfId="0" applyFont="1" applyFill="1" applyBorder="1" applyAlignment="1" applyProtection="1">
      <alignment horizontal="left" vertical="top" wrapText="1"/>
      <protection hidden="1"/>
    </xf>
    <xf numFmtId="181" fontId="18" fillId="0" borderId="26" xfId="0" applyNumberFormat="1" applyFont="1" applyFill="1" applyBorder="1" applyAlignment="1" applyProtection="1">
      <alignment horizontal="right" vertical="top"/>
      <protection hidden="1"/>
    </xf>
    <xf numFmtId="181" fontId="18" fillId="0" borderId="39" xfId="0" applyNumberFormat="1" applyFont="1" applyFill="1" applyBorder="1" applyAlignment="1" applyProtection="1">
      <alignment horizontal="right" vertical="top"/>
      <protection hidden="1"/>
    </xf>
    <xf numFmtId="181" fontId="18" fillId="0" borderId="40" xfId="0" applyNumberFormat="1" applyFont="1" applyFill="1" applyBorder="1" applyAlignment="1" applyProtection="1">
      <alignment horizontal="right" vertical="top"/>
      <protection hidden="1"/>
    </xf>
    <xf numFmtId="181" fontId="18" fillId="0" borderId="40" xfId="0" applyNumberFormat="1" applyFont="1" applyFill="1" applyBorder="1" applyAlignment="1" applyProtection="1">
      <alignment horizontal="right" vertical="top" wrapText="1"/>
      <protection hidden="1"/>
    </xf>
    <xf numFmtId="181" fontId="18" fillId="0" borderId="41" xfId="0" applyNumberFormat="1" applyFont="1" applyFill="1" applyBorder="1" applyAlignment="1" applyProtection="1">
      <alignment horizontal="right" vertical="top"/>
      <protection hidden="1"/>
    </xf>
    <xf numFmtId="181" fontId="18" fillId="0" borderId="42" xfId="0" applyNumberFormat="1" applyFont="1" applyFill="1" applyBorder="1" applyAlignment="1" applyProtection="1">
      <alignment horizontal="right" vertical="top"/>
      <protection hidden="1"/>
    </xf>
    <xf numFmtId="181" fontId="18" fillId="0" borderId="42" xfId="0" applyNumberFormat="1" applyFont="1" applyFill="1" applyBorder="1" applyAlignment="1" applyProtection="1">
      <alignment horizontal="right" vertical="top" wrapText="1"/>
      <protection hidden="1"/>
    </xf>
    <xf numFmtId="181" fontId="18" fillId="0" borderId="43" xfId="0" applyNumberFormat="1" applyFont="1" applyFill="1" applyBorder="1" applyAlignment="1" applyProtection="1">
      <alignment horizontal="right" vertical="top"/>
      <protection hidden="1"/>
    </xf>
    <xf numFmtId="181" fontId="18" fillId="0" borderId="44" xfId="0" applyNumberFormat="1" applyFont="1" applyFill="1" applyBorder="1" applyAlignment="1" applyProtection="1">
      <alignment horizontal="right" vertical="top"/>
      <protection hidden="1"/>
    </xf>
    <xf numFmtId="0" fontId="18" fillId="0" borderId="28" xfId="0" applyFont="1" applyFill="1" applyBorder="1" applyAlignment="1" applyProtection="1">
      <alignment horizontal="left" vertical="top"/>
      <protection hidden="1"/>
    </xf>
    <xf numFmtId="0" fontId="18" fillId="0" borderId="24" xfId="0" applyFont="1" applyFill="1" applyBorder="1" applyAlignment="1" applyProtection="1">
      <alignment horizontal="left" vertical="top"/>
      <protection hidden="1"/>
    </xf>
    <xf numFmtId="0" fontId="18" fillId="0" borderId="24" xfId="0" applyFont="1" applyFill="1" applyBorder="1" applyAlignment="1" applyProtection="1">
      <alignment horizontal="left" vertical="top" wrapText="1"/>
      <protection hidden="1"/>
    </xf>
    <xf numFmtId="0" fontId="18" fillId="0" borderId="8" xfId="0" applyFont="1" applyFill="1" applyBorder="1" applyAlignment="1" applyProtection="1">
      <alignment horizontal="left" vertical="top" wrapText="1"/>
      <protection hidden="1"/>
    </xf>
    <xf numFmtId="10" fontId="18" fillId="0" borderId="8" xfId="0" applyNumberFormat="1" applyFont="1" applyFill="1" applyBorder="1" applyAlignment="1" applyProtection="1">
      <alignment horizontal="left" vertical="top" wrapText="1"/>
      <protection hidden="1"/>
    </xf>
    <xf numFmtId="0" fontId="18" fillId="0" borderId="10" xfId="0" applyFont="1" applyFill="1" applyBorder="1" applyAlignment="1" applyProtection="1">
      <alignment horizontal="left" vertical="top" wrapText="1"/>
      <protection hidden="1"/>
    </xf>
    <xf numFmtId="182" fontId="7" fillId="0" borderId="29" xfId="18" applyNumberFormat="1" applyFont="1" applyFill="1" applyBorder="1" applyAlignment="1">
      <alignment vertical="center" wrapText="1"/>
      <protection/>
    </xf>
    <xf numFmtId="0" fontId="19" fillId="0" borderId="0" xfId="0" applyFont="1" applyFill="1" applyAlignment="1">
      <alignment vertical="center"/>
    </xf>
    <xf numFmtId="181" fontId="15" fillId="2" borderId="45" xfId="0" applyNumberFormat="1" applyFont="1" applyFill="1" applyBorder="1" applyAlignment="1" applyProtection="1">
      <alignment horizontal="right" vertical="center" wrapText="1"/>
      <protection hidden="1"/>
    </xf>
    <xf numFmtId="49" fontId="15" fillId="2" borderId="1" xfId="0" applyNumberFormat="1" applyFont="1" applyFill="1" applyBorder="1" applyAlignment="1" applyProtection="1">
      <alignment horizontal="left" vertical="center" wrapText="1"/>
      <protection hidden="1"/>
    </xf>
    <xf numFmtId="182" fontId="7" fillId="2" borderId="14" xfId="0" applyNumberFormat="1" applyFont="1" applyFill="1" applyBorder="1" applyAlignment="1" applyProtection="1">
      <alignment horizontal="right" vertical="center"/>
      <protection hidden="1"/>
    </xf>
    <xf numFmtId="182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81" fontId="7" fillId="2" borderId="45" xfId="0" applyNumberFormat="1" applyFont="1" applyFill="1" applyBorder="1" applyAlignment="1" applyProtection="1">
      <alignment horizontal="right" vertical="center"/>
      <protection hidden="1"/>
    </xf>
    <xf numFmtId="0" fontId="15" fillId="2" borderId="1" xfId="0" applyFont="1" applyFill="1" applyBorder="1" applyAlignment="1" applyProtection="1">
      <alignment horizontal="left" vertical="center" wrapText="1"/>
      <protection hidden="1"/>
    </xf>
    <xf numFmtId="182" fontId="7" fillId="2" borderId="34" xfId="0" applyNumberFormat="1" applyFont="1" applyFill="1" applyBorder="1" applyAlignment="1" applyProtection="1">
      <alignment horizontal="right" vertical="center"/>
      <protection hidden="1"/>
    </xf>
    <xf numFmtId="182" fontId="19" fillId="0" borderId="0" xfId="0" applyNumberFormat="1" applyFont="1" applyFill="1" applyAlignment="1">
      <alignment vertical="center"/>
    </xf>
    <xf numFmtId="181" fontId="18" fillId="0" borderId="45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3" xfId="18" applyNumberFormat="1" applyFont="1" applyFill="1" applyBorder="1" applyAlignment="1">
      <alignment vertical="center" wrapText="1"/>
      <protection/>
    </xf>
    <xf numFmtId="182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182" fontId="7" fillId="2" borderId="3" xfId="0" applyNumberFormat="1" applyFont="1" applyFill="1" applyBorder="1" applyAlignment="1" applyProtection="1">
      <alignment horizontal="right" vertical="center" wrapText="1"/>
      <protection hidden="1"/>
    </xf>
    <xf numFmtId="182" fontId="20" fillId="0" borderId="0" xfId="0" applyNumberFormat="1" applyFont="1" applyFill="1" applyBorder="1" applyAlignment="1" applyProtection="1">
      <alignment horizontal="right" vertical="center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182" fontId="7" fillId="2" borderId="34" xfId="0" applyNumberFormat="1" applyFont="1" applyFill="1" applyBorder="1" applyAlignment="1" applyProtection="1">
      <alignment horizontal="right" vertical="center" wrapText="1"/>
      <protection hidden="1"/>
    </xf>
    <xf numFmtId="0" fontId="25" fillId="3" borderId="45" xfId="0" applyFont="1" applyFill="1" applyBorder="1" applyAlignment="1">
      <alignment/>
    </xf>
    <xf numFmtId="183" fontId="26" fillId="3" borderId="46" xfId="0" applyNumberFormat="1" applyFont="1" applyFill="1" applyBorder="1" applyAlignment="1">
      <alignment/>
    </xf>
    <xf numFmtId="183" fontId="26" fillId="3" borderId="47" xfId="0" applyNumberFormat="1" applyFont="1" applyFill="1" applyBorder="1" applyAlignment="1">
      <alignment/>
    </xf>
    <xf numFmtId="2" fontId="24" fillId="0" borderId="0" xfId="0" applyNumberFormat="1" applyFont="1" applyAlignment="1">
      <alignment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4" fontId="26" fillId="3" borderId="46" xfId="0" applyNumberFormat="1" applyFont="1" applyFill="1" applyBorder="1" applyAlignment="1">
      <alignment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182" fontId="7" fillId="2" borderId="3" xfId="0" applyNumberFormat="1" applyFont="1" applyFill="1" applyBorder="1" applyAlignment="1" applyProtection="1">
      <alignment wrapText="1"/>
      <protection/>
    </xf>
    <xf numFmtId="182" fontId="7" fillId="2" borderId="3" xfId="0" applyNumberFormat="1" applyFont="1" applyFill="1" applyBorder="1" applyAlignment="1" applyProtection="1">
      <alignment vertical="center" wrapText="1"/>
      <protection/>
    </xf>
    <xf numFmtId="182" fontId="12" fillId="0" borderId="3" xfId="0" applyNumberFormat="1" applyFont="1" applyFill="1" applyBorder="1" applyAlignment="1" applyProtection="1">
      <alignment vertical="center" wrapText="1"/>
      <protection hidden="1"/>
    </xf>
    <xf numFmtId="181" fontId="15" fillId="0" borderId="45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34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1" xfId="0" applyNumberFormat="1" applyFont="1" applyFill="1" applyBorder="1" applyAlignment="1" applyProtection="1">
      <alignment horizontal="right" vertical="center" wrapText="1"/>
      <protection hidden="1"/>
    </xf>
    <xf numFmtId="182" fontId="7" fillId="0" borderId="47" xfId="0" applyNumberFormat="1" applyFont="1" applyFill="1" applyBorder="1" applyAlignment="1" applyProtection="1">
      <alignment horizontal="right" vertical="center" wrapText="1"/>
      <protection hidden="1"/>
    </xf>
    <xf numFmtId="182" fontId="12" fillId="0" borderId="35" xfId="0" applyNumberFormat="1" applyFont="1" applyFill="1" applyBorder="1" applyAlignment="1" applyProtection="1">
      <alignment horizontal="right" wrapText="1"/>
      <protection hidden="1"/>
    </xf>
    <xf numFmtId="182" fontId="21" fillId="0" borderId="33" xfId="0" applyNumberFormat="1" applyFont="1" applyFill="1" applyBorder="1" applyAlignment="1" applyProtection="1">
      <alignment horizontal="right"/>
      <protection hidden="1"/>
    </xf>
    <xf numFmtId="182" fontId="21" fillId="0" borderId="8" xfId="0" applyNumberFormat="1" applyFont="1" applyFill="1" applyBorder="1" applyAlignment="1" applyProtection="1">
      <alignment horizontal="right"/>
      <protection hidden="1"/>
    </xf>
    <xf numFmtId="182" fontId="21" fillId="0" borderId="9" xfId="0" applyNumberFormat="1" applyFont="1" applyFill="1" applyBorder="1" applyAlignment="1" applyProtection="1">
      <alignment horizontal="right"/>
      <protection hidden="1"/>
    </xf>
    <xf numFmtId="18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49" fontId="21" fillId="0" borderId="17" xfId="0" applyNumberFormat="1" applyFont="1" applyFill="1" applyBorder="1" applyAlignment="1" applyProtection="1">
      <alignment horizontal="right" vertical="top"/>
      <protection/>
    </xf>
    <xf numFmtId="182" fontId="21" fillId="0" borderId="8" xfId="0" applyNumberFormat="1" applyFont="1" applyFill="1" applyBorder="1" applyAlignment="1">
      <alignment horizontal="right" wrapText="1" shrinkToFit="1"/>
    </xf>
    <xf numFmtId="182" fontId="21" fillId="0" borderId="0" xfId="0" applyNumberFormat="1" applyFont="1" applyFill="1" applyBorder="1" applyAlignment="1">
      <alignment horizontal="right"/>
    </xf>
    <xf numFmtId="182" fontId="21" fillId="0" borderId="8" xfId="0" applyNumberFormat="1" applyFont="1" applyFill="1" applyBorder="1" applyAlignment="1">
      <alignment horizontal="right"/>
    </xf>
    <xf numFmtId="182" fontId="21" fillId="0" borderId="20" xfId="0" applyNumberFormat="1" applyFont="1" applyFill="1" applyBorder="1" applyAlignment="1">
      <alignment horizontal="right" wrapText="1" shrinkToFit="1"/>
    </xf>
    <xf numFmtId="0" fontId="11" fillId="0" borderId="8" xfId="0" applyFont="1" applyFill="1" applyBorder="1" applyAlignment="1" applyProtection="1">
      <alignment horizontal="left" vertical="top" wrapText="1"/>
      <protection/>
    </xf>
    <xf numFmtId="0" fontId="12" fillId="0" borderId="24" xfId="0" applyFont="1" applyFill="1" applyBorder="1" applyAlignment="1" applyProtection="1">
      <alignment horizontal="left" vertical="top" wrapText="1"/>
      <protection/>
    </xf>
    <xf numFmtId="182" fontId="12" fillId="0" borderId="24" xfId="0" applyNumberFormat="1" applyFont="1" applyFill="1" applyBorder="1" applyAlignment="1">
      <alignment horizontal="right" wrapText="1" shrinkToFit="1"/>
    </xf>
    <xf numFmtId="182" fontId="12" fillId="0" borderId="48" xfId="0" applyNumberFormat="1" applyFont="1" applyFill="1" applyBorder="1" applyAlignment="1">
      <alignment horizontal="right"/>
    </xf>
    <xf numFmtId="182" fontId="12" fillId="0" borderId="24" xfId="0" applyNumberFormat="1" applyFont="1" applyFill="1" applyBorder="1" applyAlignment="1">
      <alignment horizontal="right"/>
    </xf>
    <xf numFmtId="0" fontId="12" fillId="0" borderId="4" xfId="0" applyFont="1" applyFill="1" applyBorder="1" applyAlignment="1" applyProtection="1">
      <alignment horizontal="left" vertical="top" wrapText="1"/>
      <protection/>
    </xf>
    <xf numFmtId="182" fontId="12" fillId="0" borderId="4" xfId="0" applyNumberFormat="1" applyFont="1" applyFill="1" applyBorder="1" applyAlignment="1">
      <alignment horizontal="right" wrapText="1" shrinkToFit="1"/>
    </xf>
    <xf numFmtId="182" fontId="12" fillId="0" borderId="49" xfId="0" applyNumberFormat="1" applyFont="1" applyFill="1" applyBorder="1" applyAlignment="1">
      <alignment horizontal="right"/>
    </xf>
    <xf numFmtId="182" fontId="12" fillId="0" borderId="4" xfId="0" applyNumberFormat="1" applyFont="1" applyFill="1" applyBorder="1" applyAlignment="1">
      <alignment horizontal="right"/>
    </xf>
    <xf numFmtId="182" fontId="7" fillId="0" borderId="3" xfId="0" applyNumberFormat="1" applyFont="1" applyFill="1" applyBorder="1" applyAlignment="1" applyProtection="1">
      <alignment horizontal="right" vertical="center" wrapText="1"/>
      <protection hidden="1"/>
    </xf>
    <xf numFmtId="49" fontId="12" fillId="0" borderId="15" xfId="0" applyNumberFormat="1" applyFont="1" applyFill="1" applyBorder="1" applyAlignment="1" applyProtection="1">
      <alignment horizontal="right" vertical="top"/>
      <protection/>
    </xf>
    <xf numFmtId="182" fontId="12" fillId="0" borderId="50" xfId="0" applyNumberFormat="1" applyFont="1" applyFill="1" applyBorder="1" applyAlignment="1">
      <alignment horizontal="right" wrapText="1" shrinkToFit="1"/>
    </xf>
    <xf numFmtId="49" fontId="12" fillId="0" borderId="23" xfId="0" applyNumberFormat="1" applyFont="1" applyFill="1" applyBorder="1" applyAlignment="1" applyProtection="1">
      <alignment horizontal="right" vertical="top"/>
      <protection/>
    </xf>
    <xf numFmtId="182" fontId="12" fillId="0" borderId="51" xfId="0" applyNumberFormat="1" applyFont="1" applyFill="1" applyBorder="1" applyAlignment="1">
      <alignment horizontal="right" wrapText="1" shrinkToFit="1"/>
    </xf>
    <xf numFmtId="0" fontId="9" fillId="0" borderId="0" xfId="0" applyFont="1" applyAlignment="1" applyProtection="1">
      <alignment horizontal="center" wrapText="1" shrinkToFit="1"/>
      <protection locked="0"/>
    </xf>
    <xf numFmtId="0" fontId="6" fillId="0" borderId="4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8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12" fillId="0" borderId="45" xfId="0" applyNumberFormat="1" applyFont="1" applyFill="1" applyBorder="1" applyAlignment="1" applyProtection="1">
      <alignment horizontal="right" vertical="center" wrapText="1"/>
      <protection hidden="1"/>
    </xf>
    <xf numFmtId="181" fontId="12" fillId="0" borderId="42" xfId="0" applyNumberFormat="1" applyFont="1" applyFill="1" applyBorder="1" applyAlignment="1" applyProtection="1">
      <alignment horizontal="right" vertical="top"/>
      <protection hidden="1"/>
    </xf>
    <xf numFmtId="0" fontId="12" fillId="0" borderId="8" xfId="0" applyFont="1" applyFill="1" applyBorder="1" applyAlignment="1" applyProtection="1">
      <alignment horizontal="left" vertical="top"/>
      <protection hidden="1"/>
    </xf>
    <xf numFmtId="181" fontId="12" fillId="0" borderId="39" xfId="0" applyNumberFormat="1" applyFont="1" applyFill="1" applyBorder="1" applyAlignment="1" applyProtection="1">
      <alignment horizontal="right" vertical="top"/>
      <protection hidden="1"/>
    </xf>
    <xf numFmtId="0" fontId="12" fillId="0" borderId="24" xfId="0" applyFont="1" applyFill="1" applyBorder="1" applyAlignment="1" applyProtection="1">
      <alignment horizontal="left" vertical="top"/>
      <protection hidden="1"/>
    </xf>
    <xf numFmtId="181" fontId="12" fillId="0" borderId="40" xfId="0" applyNumberFormat="1" applyFont="1" applyFill="1" applyBorder="1" applyAlignment="1" applyProtection="1">
      <alignment horizontal="right" vertical="top"/>
      <protection hidden="1"/>
    </xf>
    <xf numFmtId="0" fontId="12" fillId="0" borderId="6" xfId="0" applyFont="1" applyFill="1" applyBorder="1" applyAlignment="1" applyProtection="1">
      <alignment horizontal="left" vertical="top" wrapText="1"/>
      <protection hidden="1"/>
    </xf>
    <xf numFmtId="0" fontId="12" fillId="0" borderId="24" xfId="0" applyFont="1" applyFill="1" applyBorder="1" applyAlignment="1" applyProtection="1">
      <alignment horizontal="left" vertical="top" wrapText="1"/>
      <protection hidden="1"/>
    </xf>
    <xf numFmtId="181" fontId="12" fillId="0" borderId="41" xfId="0" applyNumberFormat="1" applyFont="1" applyFill="1" applyBorder="1" applyAlignment="1" applyProtection="1">
      <alignment horizontal="right" vertical="top"/>
      <protection hidden="1"/>
    </xf>
    <xf numFmtId="0" fontId="12" fillId="0" borderId="4" xfId="0" applyFont="1" applyFill="1" applyBorder="1" applyAlignment="1" applyProtection="1">
      <alignment horizontal="left" vertical="top" wrapText="1"/>
      <protection hidden="1"/>
    </xf>
    <xf numFmtId="181" fontId="12" fillId="0" borderId="40" xfId="0" applyNumberFormat="1" applyFont="1" applyFill="1" applyBorder="1" applyAlignment="1" applyProtection="1">
      <alignment horizontal="right" vertical="top" wrapText="1"/>
      <protection hidden="1"/>
    </xf>
    <xf numFmtId="181" fontId="12" fillId="0" borderId="41" xfId="0" applyNumberFormat="1" applyFont="1" applyFill="1" applyBorder="1" applyAlignment="1" applyProtection="1">
      <alignment horizontal="right" vertical="top" wrapText="1"/>
      <protection hidden="1"/>
    </xf>
    <xf numFmtId="0" fontId="12" fillId="0" borderId="8" xfId="0" applyFont="1" applyFill="1" applyBorder="1" applyAlignment="1" applyProtection="1">
      <alignment horizontal="left" vertical="top" wrapText="1"/>
      <protection hidden="1"/>
    </xf>
    <xf numFmtId="181" fontId="7" fillId="2" borderId="45" xfId="0" applyNumberFormat="1" applyFont="1" applyFill="1" applyBorder="1" applyAlignment="1" applyProtection="1">
      <alignment horizontal="right" vertical="center" wrapText="1"/>
      <protection hidden="1"/>
    </xf>
    <xf numFmtId="49" fontId="7" fillId="2" borderId="1" xfId="0" applyNumberFormat="1" applyFont="1" applyFill="1" applyBorder="1" applyAlignment="1" applyProtection="1">
      <alignment horizontal="left" vertical="center" wrapText="1"/>
      <protection hidden="1"/>
    </xf>
    <xf numFmtId="181" fontId="12" fillId="0" borderId="42" xfId="0" applyNumberFormat="1" applyFont="1" applyFill="1" applyBorder="1" applyAlignment="1" applyProtection="1">
      <alignment horizontal="right" vertical="top" wrapText="1"/>
      <protection hidden="1"/>
    </xf>
    <xf numFmtId="10" fontId="12" fillId="0" borderId="8" xfId="0" applyNumberFormat="1" applyFont="1" applyFill="1" applyBorder="1" applyAlignment="1" applyProtection="1">
      <alignment horizontal="left" vertical="top" wrapText="1"/>
      <protection hidden="1"/>
    </xf>
    <xf numFmtId="181" fontId="12" fillId="2" borderId="45" xfId="0" applyNumberFormat="1" applyFont="1" applyFill="1" applyBorder="1" applyAlignment="1" applyProtection="1">
      <alignment horizontal="right" vertical="center"/>
      <protection hidden="1"/>
    </xf>
    <xf numFmtId="181" fontId="12" fillId="0" borderId="26" xfId="0" applyNumberFormat="1" applyFont="1" applyFill="1" applyBorder="1" applyAlignment="1" applyProtection="1">
      <alignment horizontal="right" vertical="top" wrapText="1"/>
      <protection hidden="1"/>
    </xf>
    <xf numFmtId="10" fontId="12" fillId="0" borderId="28" xfId="0" applyNumberFormat="1" applyFont="1" applyFill="1" applyBorder="1" applyAlignment="1" applyProtection="1">
      <alignment horizontal="left" vertical="top" wrapText="1"/>
      <protection hidden="1"/>
    </xf>
    <xf numFmtId="10" fontId="12" fillId="0" borderId="6" xfId="0" applyNumberFormat="1" applyFont="1" applyFill="1" applyBorder="1" applyAlignment="1" applyProtection="1">
      <alignment horizontal="left" vertical="top" wrapText="1"/>
      <protection hidden="1"/>
    </xf>
    <xf numFmtId="181" fontId="7" fillId="0" borderId="45" xfId="0" applyNumberFormat="1" applyFont="1" applyFill="1" applyBorder="1" applyAlignment="1" applyProtection="1">
      <alignment horizontal="right" vertical="center" wrapText="1"/>
      <protection hidden="1"/>
    </xf>
    <xf numFmtId="181" fontId="12" fillId="0" borderId="43" xfId="0" applyNumberFormat="1" applyFont="1" applyFill="1" applyBorder="1" applyAlignment="1" applyProtection="1">
      <alignment horizontal="right" vertical="top" wrapText="1"/>
      <protection hidden="1"/>
    </xf>
    <xf numFmtId="0" fontId="12" fillId="0" borderId="10" xfId="0" applyFont="1" applyFill="1" applyBorder="1" applyAlignment="1" applyProtection="1">
      <alignment horizontal="left" vertical="top" wrapText="1"/>
      <protection hidden="1"/>
    </xf>
    <xf numFmtId="181" fontId="21" fillId="0" borderId="42" xfId="0" applyNumberFormat="1" applyFont="1" applyFill="1" applyBorder="1" applyAlignment="1" applyProtection="1">
      <alignment horizontal="right" vertical="top"/>
      <protection hidden="1"/>
    </xf>
    <xf numFmtId="0" fontId="11" fillId="0" borderId="8" xfId="0" applyFont="1" applyFill="1" applyBorder="1" applyAlignment="1" applyProtection="1">
      <alignment horizontal="left" vertical="top" wrapText="1"/>
      <protection hidden="1"/>
    </xf>
    <xf numFmtId="184" fontId="19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3" borderId="52" xfId="0" applyFont="1" applyFill="1" applyBorder="1" applyAlignment="1">
      <alignment/>
    </xf>
    <xf numFmtId="183" fontId="28" fillId="3" borderId="52" xfId="0" applyNumberFormat="1" applyFont="1" applyFill="1" applyBorder="1" applyAlignment="1">
      <alignment/>
    </xf>
    <xf numFmtId="2" fontId="28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8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4"/>
  <sheetViews>
    <sheetView showZeros="0" tabSelected="1"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00390625" style="5" customWidth="1"/>
    <col min="2" max="2" width="79.625" style="5" customWidth="1"/>
    <col min="3" max="3" width="14.625" style="5" customWidth="1"/>
    <col min="4" max="4" width="13.375" style="6" customWidth="1"/>
    <col min="5" max="5" width="13.625" style="7" customWidth="1"/>
    <col min="6" max="6" width="11.125" style="7" customWidth="1"/>
    <col min="7" max="7" width="13.25390625" style="5" customWidth="1"/>
    <col min="8" max="8" width="12.75390625" style="5" customWidth="1"/>
    <col min="9" max="9" width="10.625" style="5" bestFit="1" customWidth="1"/>
    <col min="10" max="10" width="13.75390625" style="5" customWidth="1"/>
    <col min="11" max="16384" width="9.125" style="5" customWidth="1"/>
  </cols>
  <sheetData>
    <row r="1" spans="1:7" ht="27.75" customHeight="1">
      <c r="A1" s="251" t="s">
        <v>160</v>
      </c>
      <c r="B1" s="251"/>
      <c r="C1" s="251"/>
      <c r="D1" s="251"/>
      <c r="E1" s="251"/>
      <c r="F1" s="251"/>
      <c r="G1" s="251"/>
    </row>
    <row r="2" ht="15" customHeight="1" thickBot="1">
      <c r="G2" s="8"/>
    </row>
    <row r="3" spans="1:7" s="1" customFormat="1" ht="63.75" customHeight="1" thickBot="1">
      <c r="A3" s="3" t="s">
        <v>0</v>
      </c>
      <c r="B3" s="4" t="s">
        <v>1</v>
      </c>
      <c r="C3" s="49" t="s">
        <v>118</v>
      </c>
      <c r="D3" s="2" t="s">
        <v>29</v>
      </c>
      <c r="E3" s="50" t="s">
        <v>34</v>
      </c>
      <c r="F3" s="49" t="s">
        <v>119</v>
      </c>
      <c r="G3" s="51" t="s">
        <v>120</v>
      </c>
    </row>
    <row r="4" spans="1:10" ht="23.25" customHeight="1" thickBot="1">
      <c r="A4" s="10"/>
      <c r="B4" s="13" t="s">
        <v>35</v>
      </c>
      <c r="C4" s="11"/>
      <c r="D4" s="12"/>
      <c r="E4" s="11"/>
      <c r="F4" s="13"/>
      <c r="G4" s="14"/>
      <c r="J4" s="15"/>
    </row>
    <row r="5" spans="1:10" ht="21.75" customHeight="1" thickBot="1">
      <c r="A5" s="70">
        <v>10000000</v>
      </c>
      <c r="B5" s="71" t="s">
        <v>2</v>
      </c>
      <c r="C5" s="72">
        <f>+C6+C9</f>
        <v>316372.3</v>
      </c>
      <c r="D5" s="72">
        <f>+D6+D9</f>
        <v>69165.90000000001</v>
      </c>
      <c r="E5" s="72">
        <f>+E6+E9</f>
        <v>71948.84490000001</v>
      </c>
      <c r="F5" s="72">
        <f>IF(C5=0,"",$E5/C5*100)</f>
        <v>22.74182818786601</v>
      </c>
      <c r="G5" s="73">
        <f>IF(D5=0,"",$E5/D5*100)</f>
        <v>104.02357939389208</v>
      </c>
      <c r="I5" s="16"/>
      <c r="J5" s="15"/>
    </row>
    <row r="6" spans="1:10" ht="37.5">
      <c r="A6" s="63">
        <v>11000000</v>
      </c>
      <c r="B6" s="53" t="s">
        <v>3</v>
      </c>
      <c r="C6" s="20">
        <f>+C7+C8</f>
        <v>291272.8</v>
      </c>
      <c r="D6" s="20">
        <f>+D7+D8</f>
        <v>63409.3</v>
      </c>
      <c r="E6" s="20">
        <f>+E7+E8</f>
        <v>65476.395110000005</v>
      </c>
      <c r="F6" s="20">
        <f aca="true" t="shared" si="0" ref="F6:F45">IF(C6=0,"",$E6/C6*100)</f>
        <v>22.479405941783785</v>
      </c>
      <c r="G6" s="19">
        <f aca="true" t="shared" si="1" ref="G6:G45">IF(D6=0,"",$E6/D6*100)</f>
        <v>103.259924190931</v>
      </c>
      <c r="J6" s="15"/>
    </row>
    <row r="7" spans="1:10" ht="18.75">
      <c r="A7" s="81">
        <v>11010000</v>
      </c>
      <c r="B7" s="82" t="s">
        <v>130</v>
      </c>
      <c r="C7" s="83">
        <v>287107.3</v>
      </c>
      <c r="D7" s="84">
        <v>62125</v>
      </c>
      <c r="E7" s="85">
        <v>64451.94832</v>
      </c>
      <c r="F7" s="83">
        <f t="shared" si="0"/>
        <v>22.448731996713427</v>
      </c>
      <c r="G7" s="86">
        <f t="shared" si="1"/>
        <v>103.74559085714286</v>
      </c>
      <c r="H7" s="16"/>
      <c r="J7" s="15"/>
    </row>
    <row r="8" spans="1:10" ht="18.75">
      <c r="A8" s="81">
        <v>11020000</v>
      </c>
      <c r="B8" s="82" t="s">
        <v>4</v>
      </c>
      <c r="C8" s="83">
        <v>4165.5</v>
      </c>
      <c r="D8" s="84">
        <v>1284.3</v>
      </c>
      <c r="E8" s="85">
        <v>1024.44679</v>
      </c>
      <c r="F8" s="83">
        <f t="shared" si="0"/>
        <v>24.593609170567756</v>
      </c>
      <c r="G8" s="86">
        <f t="shared" si="1"/>
        <v>79.76693841002881</v>
      </c>
      <c r="H8" s="16"/>
      <c r="J8" s="15"/>
    </row>
    <row r="9" spans="1:10" ht="20.25" customHeight="1">
      <c r="A9" s="68">
        <v>13000000</v>
      </c>
      <c r="B9" s="55" t="s">
        <v>73</v>
      </c>
      <c r="C9" s="37">
        <f>SUM(C10:C13)</f>
        <v>25099.5</v>
      </c>
      <c r="D9" s="37">
        <f>SUM(D10:D13)</f>
        <v>5756.6</v>
      </c>
      <c r="E9" s="37">
        <f>SUM(E10:E13)</f>
        <v>6472.449790000001</v>
      </c>
      <c r="F9" s="37">
        <f t="shared" si="0"/>
        <v>25.787166238371285</v>
      </c>
      <c r="G9" s="22">
        <f t="shared" si="1"/>
        <v>112.4352880172324</v>
      </c>
      <c r="J9" s="15"/>
    </row>
    <row r="10" spans="1:10" ht="18.75">
      <c r="A10" s="81">
        <v>13010000</v>
      </c>
      <c r="B10" s="82" t="s">
        <v>40</v>
      </c>
      <c r="C10" s="83">
        <v>11820.5</v>
      </c>
      <c r="D10" s="84">
        <v>2704.5</v>
      </c>
      <c r="E10" s="85">
        <v>3682.80053</v>
      </c>
      <c r="F10" s="83">
        <f aca="true" t="shared" si="2" ref="F10:G13">IF(C10=0,"",$E10/C10*100)</f>
        <v>31.15604695232858</v>
      </c>
      <c r="G10" s="86">
        <f t="shared" si="2"/>
        <v>136.1730645220928</v>
      </c>
      <c r="J10" s="15"/>
    </row>
    <row r="11" spans="1:10" ht="18.75">
      <c r="A11" s="81">
        <v>13020000</v>
      </c>
      <c r="B11" s="82" t="s">
        <v>41</v>
      </c>
      <c r="C11" s="83">
        <v>9098.5</v>
      </c>
      <c r="D11" s="84">
        <v>2008.3</v>
      </c>
      <c r="E11" s="85">
        <v>1740.71603</v>
      </c>
      <c r="F11" s="83">
        <f t="shared" si="2"/>
        <v>19.13190119250426</v>
      </c>
      <c r="G11" s="86">
        <f t="shared" si="2"/>
        <v>86.67609570283325</v>
      </c>
      <c r="J11" s="15"/>
    </row>
    <row r="12" spans="1:10" ht="18.75">
      <c r="A12" s="81">
        <v>13030000</v>
      </c>
      <c r="B12" s="82" t="s">
        <v>42</v>
      </c>
      <c r="C12" s="83">
        <v>4177.5</v>
      </c>
      <c r="D12" s="84">
        <v>1043.5</v>
      </c>
      <c r="E12" s="85">
        <v>1046.95999</v>
      </c>
      <c r="F12" s="83">
        <f t="shared" si="2"/>
        <v>25.0618788749252</v>
      </c>
      <c r="G12" s="86">
        <f t="shared" si="2"/>
        <v>100.33157546717777</v>
      </c>
      <c r="J12" s="15"/>
    </row>
    <row r="13" spans="1:10" ht="19.5" thickBot="1">
      <c r="A13" s="81">
        <v>13070000</v>
      </c>
      <c r="B13" s="82" t="s">
        <v>43</v>
      </c>
      <c r="C13" s="83">
        <v>3</v>
      </c>
      <c r="D13" s="84">
        <v>0.3</v>
      </c>
      <c r="E13" s="85">
        <v>1.97324</v>
      </c>
      <c r="F13" s="83">
        <f t="shared" si="2"/>
        <v>65.77466666666668</v>
      </c>
      <c r="G13" s="86">
        <f t="shared" si="2"/>
        <v>657.7466666666667</v>
      </c>
      <c r="J13" s="15"/>
    </row>
    <row r="14" spans="1:10" ht="20.25" customHeight="1" thickBot="1">
      <c r="A14" s="70">
        <v>20000000</v>
      </c>
      <c r="B14" s="71" t="s">
        <v>5</v>
      </c>
      <c r="C14" s="72">
        <f>+C15+C19+C23</f>
        <v>23197</v>
      </c>
      <c r="D14" s="72">
        <f>+D15+D19+D23</f>
        <v>4556.360000000001</v>
      </c>
      <c r="E14" s="72">
        <f>+E15+E19+E23</f>
        <v>4061.21597</v>
      </c>
      <c r="F14" s="74">
        <f t="shared" si="0"/>
        <v>17.507505151528218</v>
      </c>
      <c r="G14" s="73">
        <f t="shared" si="1"/>
        <v>89.13290367749694</v>
      </c>
      <c r="I14" s="16"/>
      <c r="J14" s="15"/>
    </row>
    <row r="15" spans="1:10" ht="18.75">
      <c r="A15" s="62">
        <v>21000000</v>
      </c>
      <c r="B15" s="52" t="s">
        <v>6</v>
      </c>
      <c r="C15" s="20">
        <f>SUM(C16:C18)</f>
        <v>4140</v>
      </c>
      <c r="D15" s="20">
        <f>SUM(D16:D18)</f>
        <v>835.3</v>
      </c>
      <c r="E15" s="20">
        <f>E18+E16+E17</f>
        <v>134.35028</v>
      </c>
      <c r="F15" s="18">
        <f>IF(C15=0,"",$E15/C15*100)</f>
        <v>3.245175845410628</v>
      </c>
      <c r="G15" s="19">
        <f>IF(D15=0,"",$E15/D15*100)</f>
        <v>16.084075182569137</v>
      </c>
      <c r="J15" s="15"/>
    </row>
    <row r="16" spans="1:10" ht="93.75">
      <c r="A16" s="81">
        <v>21010000</v>
      </c>
      <c r="B16" s="82" t="s">
        <v>142</v>
      </c>
      <c r="C16" s="83">
        <v>140</v>
      </c>
      <c r="D16" s="84">
        <v>35.3</v>
      </c>
      <c r="E16" s="85">
        <v>71.24723</v>
      </c>
      <c r="F16" s="83">
        <f t="shared" si="0"/>
        <v>50.89087857142858</v>
      </c>
      <c r="G16" s="86">
        <f t="shared" si="1"/>
        <v>201.83351274787537</v>
      </c>
      <c r="J16" s="15"/>
    </row>
    <row r="17" spans="1:10" ht="18" customHeight="1">
      <c r="A17" s="81">
        <v>21050000</v>
      </c>
      <c r="B17" s="82" t="s">
        <v>74</v>
      </c>
      <c r="C17" s="83">
        <v>4000</v>
      </c>
      <c r="D17" s="84">
        <v>800</v>
      </c>
      <c r="E17" s="85">
        <v>0</v>
      </c>
      <c r="F17" s="83">
        <f t="shared" si="0"/>
        <v>0</v>
      </c>
      <c r="G17" s="86">
        <f t="shared" si="1"/>
        <v>0</v>
      </c>
      <c r="J17" s="15"/>
    </row>
    <row r="18" spans="1:10" ht="19.5" customHeight="1">
      <c r="A18" s="81">
        <v>21080000</v>
      </c>
      <c r="B18" s="82" t="s">
        <v>131</v>
      </c>
      <c r="C18" s="83">
        <v>0</v>
      </c>
      <c r="D18" s="84">
        <v>0</v>
      </c>
      <c r="E18" s="85">
        <v>63.10305</v>
      </c>
      <c r="F18" s="83">
        <f t="shared" si="0"/>
      </c>
      <c r="G18" s="86">
        <f t="shared" si="1"/>
      </c>
      <c r="J18" s="15"/>
    </row>
    <row r="19" spans="1:10" ht="37.5">
      <c r="A19" s="87">
        <v>22000000</v>
      </c>
      <c r="B19" s="88" t="s">
        <v>71</v>
      </c>
      <c r="C19" s="89">
        <f>SUM(C20:C22)</f>
        <v>18557</v>
      </c>
      <c r="D19" s="90">
        <f>SUM(D20:D22)</f>
        <v>3601.0600000000004</v>
      </c>
      <c r="E19" s="91">
        <f>SUM(E20:E22)</f>
        <v>3779.8958000000002</v>
      </c>
      <c r="F19" s="89">
        <f t="shared" si="0"/>
        <v>20.36911030877836</v>
      </c>
      <c r="G19" s="92">
        <f t="shared" si="1"/>
        <v>104.96619884145224</v>
      </c>
      <c r="J19" s="15"/>
    </row>
    <row r="20" spans="1:10" ht="18.75">
      <c r="A20" s="81">
        <v>22010000</v>
      </c>
      <c r="B20" s="82" t="s">
        <v>70</v>
      </c>
      <c r="C20" s="83">
        <v>15578.3</v>
      </c>
      <c r="D20" s="84">
        <v>2809.76</v>
      </c>
      <c r="E20" s="85">
        <v>3211.29941</v>
      </c>
      <c r="F20" s="83">
        <f>IF(C20=0,"",$E20/C20*100)</f>
        <v>20.613927129404367</v>
      </c>
      <c r="G20" s="86">
        <f>IF(D20=0,"",$E20/D20*100)</f>
        <v>114.29087929218153</v>
      </c>
      <c r="J20" s="15"/>
    </row>
    <row r="21" spans="1:7" ht="37.5">
      <c r="A21" s="81">
        <v>22080000</v>
      </c>
      <c r="B21" s="82" t="s">
        <v>75</v>
      </c>
      <c r="C21" s="83">
        <v>2932</v>
      </c>
      <c r="D21" s="84">
        <v>783.3</v>
      </c>
      <c r="E21" s="85">
        <v>552.2199899999999</v>
      </c>
      <c r="F21" s="83">
        <f t="shared" si="0"/>
        <v>18.834242496589358</v>
      </c>
      <c r="G21" s="86">
        <f t="shared" si="1"/>
        <v>70.49916890080429</v>
      </c>
    </row>
    <row r="22" spans="1:7" ht="37.5">
      <c r="A22" s="81">
        <v>22120000</v>
      </c>
      <c r="B22" s="82" t="s">
        <v>132</v>
      </c>
      <c r="C22" s="83">
        <v>46.7</v>
      </c>
      <c r="D22" s="84">
        <v>8</v>
      </c>
      <c r="E22" s="85">
        <v>16.3764</v>
      </c>
      <c r="F22" s="83">
        <f>IF(C22=0,"",$E22/C22*100)</f>
        <v>35.067237687366166</v>
      </c>
      <c r="G22" s="86">
        <f>IF(D22=0,"",$E22/D22*100)</f>
        <v>204.705</v>
      </c>
    </row>
    <row r="23" spans="1:7" ht="18.75">
      <c r="A23" s="87">
        <v>24000000</v>
      </c>
      <c r="B23" s="88" t="s">
        <v>7</v>
      </c>
      <c r="C23" s="89">
        <f>C24</f>
        <v>500</v>
      </c>
      <c r="D23" s="90">
        <f>D24</f>
        <v>120</v>
      </c>
      <c r="E23" s="91">
        <f>E24</f>
        <v>146.96989000000002</v>
      </c>
      <c r="F23" s="89">
        <f t="shared" si="0"/>
        <v>29.393978000000004</v>
      </c>
      <c r="G23" s="92">
        <f t="shared" si="1"/>
        <v>122.47490833333335</v>
      </c>
    </row>
    <row r="24" spans="1:7" ht="19.5" thickBot="1">
      <c r="A24" s="81">
        <v>24060300</v>
      </c>
      <c r="B24" s="82" t="s">
        <v>8</v>
      </c>
      <c r="C24" s="83">
        <v>500</v>
      </c>
      <c r="D24" s="84">
        <v>120</v>
      </c>
      <c r="E24" s="85">
        <v>146.96989000000002</v>
      </c>
      <c r="F24" s="83">
        <f t="shared" si="0"/>
        <v>29.393978000000004</v>
      </c>
      <c r="G24" s="86">
        <f t="shared" si="1"/>
        <v>122.47490833333335</v>
      </c>
    </row>
    <row r="25" spans="1:7" ht="19.5" hidden="1" thickBot="1">
      <c r="A25" s="70">
        <v>30000000</v>
      </c>
      <c r="B25" s="71" t="s">
        <v>76</v>
      </c>
      <c r="C25" s="72"/>
      <c r="D25" s="72"/>
      <c r="E25" s="72">
        <f>+E26</f>
        <v>0</v>
      </c>
      <c r="F25" s="74">
        <f aca="true" t="shared" si="3" ref="F25:G27">IF(C25=0,"",$E25/C25*100)</f>
      </c>
      <c r="G25" s="73">
        <f t="shared" si="3"/>
      </c>
    </row>
    <row r="26" spans="1:7" ht="19.5" customHeight="1" hidden="1">
      <c r="A26" s="62">
        <v>31000000</v>
      </c>
      <c r="B26" s="52" t="s">
        <v>37</v>
      </c>
      <c r="C26" s="20">
        <f>C27</f>
        <v>0</v>
      </c>
      <c r="D26" s="20">
        <f>D27</f>
        <v>0</v>
      </c>
      <c r="E26" s="20">
        <f>E27</f>
        <v>0</v>
      </c>
      <c r="F26" s="20">
        <f t="shared" si="3"/>
      </c>
      <c r="G26" s="19">
        <f t="shared" si="3"/>
      </c>
    </row>
    <row r="27" spans="1:7" ht="38.25" hidden="1" thickBot="1">
      <c r="A27" s="65">
        <v>31020000</v>
      </c>
      <c r="B27" s="56" t="s">
        <v>38</v>
      </c>
      <c r="C27" s="23">
        <v>0</v>
      </c>
      <c r="D27" s="23">
        <v>0</v>
      </c>
      <c r="E27" s="23"/>
      <c r="F27" s="24">
        <f t="shared" si="3"/>
      </c>
      <c r="G27" s="25">
        <f t="shared" si="3"/>
      </c>
    </row>
    <row r="28" spans="1:9" s="79" customFormat="1" ht="23.25" customHeight="1" thickBot="1">
      <c r="A28" s="75"/>
      <c r="B28" s="76" t="s">
        <v>147</v>
      </c>
      <c r="C28" s="77">
        <f>C5+C14</f>
        <v>339569.3</v>
      </c>
      <c r="D28" s="77">
        <f>D5+D14</f>
        <v>73722.26000000001</v>
      </c>
      <c r="E28" s="77">
        <f>E5+E14+E25</f>
        <v>76010.06087000002</v>
      </c>
      <c r="F28" s="77">
        <f t="shared" si="0"/>
        <v>22.38425584114937</v>
      </c>
      <c r="G28" s="78">
        <f t="shared" si="1"/>
        <v>103.10327012492564</v>
      </c>
      <c r="I28" s="80"/>
    </row>
    <row r="29" spans="1:10" ht="20.25" thickBot="1">
      <c r="A29" s="66">
        <v>40000000</v>
      </c>
      <c r="B29" s="57" t="s">
        <v>9</v>
      </c>
      <c r="C29" s="26">
        <f>C30+C33</f>
        <v>1766840.1999999997</v>
      </c>
      <c r="D29" s="26">
        <f>D30+D33</f>
        <v>457380.4360000001</v>
      </c>
      <c r="E29" s="26">
        <f>E30+E33</f>
        <v>408095.37158000004</v>
      </c>
      <c r="F29" s="26">
        <f t="shared" si="0"/>
        <v>23.097469232361824</v>
      </c>
      <c r="G29" s="27">
        <f t="shared" si="1"/>
        <v>89.22449222992125</v>
      </c>
      <c r="H29" s="16"/>
      <c r="I29" s="16"/>
      <c r="J29" s="16"/>
    </row>
    <row r="30" spans="1:7" ht="21" customHeight="1" thickBot="1">
      <c r="A30" s="66">
        <v>41020000</v>
      </c>
      <c r="B30" s="60" t="s">
        <v>10</v>
      </c>
      <c r="C30" s="28">
        <f>SUM(C31:C32)</f>
        <v>587317.1</v>
      </c>
      <c r="D30" s="28">
        <f>SUM(D31:D32)</f>
        <v>140076.6</v>
      </c>
      <c r="E30" s="28">
        <f>SUM(E31:E32)</f>
        <v>115775.96145999999</v>
      </c>
      <c r="F30" s="28">
        <f t="shared" si="0"/>
        <v>19.7126835673608</v>
      </c>
      <c r="G30" s="29">
        <f t="shared" si="1"/>
        <v>82.6518929357223</v>
      </c>
    </row>
    <row r="31" spans="1:8" ht="19.5" customHeight="1">
      <c r="A31" s="62">
        <v>41020100</v>
      </c>
      <c r="B31" s="52" t="s">
        <v>77</v>
      </c>
      <c r="C31" s="17">
        <v>560306.6</v>
      </c>
      <c r="D31" s="30">
        <v>140076.6</v>
      </c>
      <c r="E31" s="17">
        <v>115775.96145999999</v>
      </c>
      <c r="F31" s="20">
        <f t="shared" si="0"/>
        <v>20.662965858335415</v>
      </c>
      <c r="G31" s="19">
        <f t="shared" si="1"/>
        <v>82.6518929357223</v>
      </c>
      <c r="H31" s="31"/>
    </row>
    <row r="32" spans="1:7" ht="38.25" thickBot="1">
      <c r="A32" s="64">
        <v>41020600</v>
      </c>
      <c r="B32" s="52" t="s">
        <v>39</v>
      </c>
      <c r="C32" s="17">
        <v>27010.5</v>
      </c>
      <c r="D32" s="32">
        <v>0</v>
      </c>
      <c r="E32" s="17">
        <v>0</v>
      </c>
      <c r="F32" s="20">
        <f t="shared" si="0"/>
        <v>0</v>
      </c>
      <c r="G32" s="19">
        <f t="shared" si="1"/>
      </c>
    </row>
    <row r="33" spans="1:8" ht="22.5" customHeight="1" thickBot="1">
      <c r="A33" s="66">
        <v>41030000</v>
      </c>
      <c r="B33" s="60" t="s">
        <v>11</v>
      </c>
      <c r="C33" s="28">
        <f>SUM(C34:C44)</f>
        <v>1179523.0999999999</v>
      </c>
      <c r="D33" s="28">
        <f>SUM(D34:D44)</f>
        <v>317303.8360000001</v>
      </c>
      <c r="E33" s="28">
        <f>SUM(E34:E44)</f>
        <v>292319.41012</v>
      </c>
      <c r="F33" s="28">
        <f t="shared" si="0"/>
        <v>24.782847416892476</v>
      </c>
      <c r="G33" s="29">
        <f t="shared" si="1"/>
        <v>92.12602463463439</v>
      </c>
      <c r="H33" s="16"/>
    </row>
    <row r="34" spans="1:8" ht="39" customHeight="1">
      <c r="A34" s="67">
        <v>41030300</v>
      </c>
      <c r="B34" s="61" t="s">
        <v>134</v>
      </c>
      <c r="C34" s="33">
        <v>900</v>
      </c>
      <c r="D34" s="33">
        <v>240</v>
      </c>
      <c r="E34" s="33">
        <v>194.22024</v>
      </c>
      <c r="F34" s="34">
        <f t="shared" si="0"/>
        <v>21.580026666666665</v>
      </c>
      <c r="G34" s="35">
        <f t="shared" si="1"/>
        <v>80.9251</v>
      </c>
      <c r="H34" s="36"/>
    </row>
    <row r="35" spans="1:8" ht="57" customHeight="1">
      <c r="A35" s="62">
        <v>41030600</v>
      </c>
      <c r="B35" s="52" t="s">
        <v>133</v>
      </c>
      <c r="C35" s="17">
        <v>850951.4</v>
      </c>
      <c r="D35" s="17">
        <v>211649.1</v>
      </c>
      <c r="E35" s="17">
        <v>198559.5145</v>
      </c>
      <c r="F35" s="20">
        <f t="shared" si="0"/>
        <v>23.33382546876355</v>
      </c>
      <c r="G35" s="19">
        <f t="shared" si="1"/>
        <v>93.81543058770389</v>
      </c>
      <c r="H35" s="16"/>
    </row>
    <row r="36" spans="1:7" ht="92.25" customHeight="1">
      <c r="A36" s="62">
        <v>41030800</v>
      </c>
      <c r="B36" s="54" t="s">
        <v>135</v>
      </c>
      <c r="C36" s="21">
        <v>193620.8</v>
      </c>
      <c r="D36" s="21">
        <v>76467.3</v>
      </c>
      <c r="E36" s="21">
        <v>71194.9503</v>
      </c>
      <c r="F36" s="37">
        <f t="shared" si="0"/>
        <v>36.77030065984646</v>
      </c>
      <c r="G36" s="22">
        <f t="shared" si="1"/>
        <v>93.10509237281818</v>
      </c>
    </row>
    <row r="37" spans="1:8" ht="216.75" customHeight="1">
      <c r="A37" s="62">
        <v>41030900</v>
      </c>
      <c r="B37" s="52" t="s">
        <v>78</v>
      </c>
      <c r="C37" s="17">
        <v>47836.2</v>
      </c>
      <c r="D37" s="17">
        <v>11959.2</v>
      </c>
      <c r="E37" s="17">
        <v>10465.570310000001</v>
      </c>
      <c r="F37" s="20">
        <f t="shared" si="0"/>
        <v>21.877929915001612</v>
      </c>
      <c r="G37" s="19">
        <f t="shared" si="1"/>
        <v>87.51062203157403</v>
      </c>
      <c r="H37" s="36"/>
    </row>
    <row r="38" spans="1:8" ht="57" customHeight="1">
      <c r="A38" s="64">
        <v>41031000</v>
      </c>
      <c r="B38" s="54" t="s">
        <v>136</v>
      </c>
      <c r="C38" s="21">
        <v>36653.2</v>
      </c>
      <c r="D38" s="21">
        <v>5391.9</v>
      </c>
      <c r="E38" s="21">
        <v>5391.9</v>
      </c>
      <c r="F38" s="37">
        <f t="shared" si="0"/>
        <v>14.71058461471304</v>
      </c>
      <c r="G38" s="22">
        <f t="shared" si="1"/>
        <v>100</v>
      </c>
      <c r="H38" s="36"/>
    </row>
    <row r="39" spans="1:8" ht="56.25">
      <c r="A39" s="64">
        <v>41032600</v>
      </c>
      <c r="B39" s="54" t="s">
        <v>116</v>
      </c>
      <c r="C39" s="21">
        <v>7707.3</v>
      </c>
      <c r="D39" s="21">
        <v>1242.9</v>
      </c>
      <c r="E39" s="21">
        <v>1242.9</v>
      </c>
      <c r="F39" s="37">
        <f aca="true" t="shared" si="4" ref="F39:F44">IF(C39=0,"",$E39/C39*100)</f>
        <v>16.126269899964967</v>
      </c>
      <c r="G39" s="22">
        <f aca="true" t="shared" si="5" ref="G39:G44">IF(D39=0,"",$E39/D39*100)</f>
        <v>100</v>
      </c>
      <c r="H39" s="36"/>
    </row>
    <row r="40" spans="1:8" ht="56.25">
      <c r="A40" s="64">
        <v>41033700</v>
      </c>
      <c r="B40" s="54" t="s">
        <v>146</v>
      </c>
      <c r="C40" s="21">
        <v>4770.7</v>
      </c>
      <c r="D40" s="21">
        <v>769.5</v>
      </c>
      <c r="E40" s="21">
        <v>769.5</v>
      </c>
      <c r="F40" s="37">
        <f t="shared" si="4"/>
        <v>16.129708428532503</v>
      </c>
      <c r="G40" s="22">
        <f t="shared" si="5"/>
        <v>100</v>
      </c>
      <c r="H40" s="36"/>
    </row>
    <row r="41" spans="1:8" ht="56.25">
      <c r="A41" s="64" t="s">
        <v>121</v>
      </c>
      <c r="B41" s="54" t="s">
        <v>122</v>
      </c>
      <c r="C41" s="21">
        <v>3886.3</v>
      </c>
      <c r="D41" s="21">
        <v>626.7</v>
      </c>
      <c r="E41" s="21">
        <v>626.7</v>
      </c>
      <c r="F41" s="37">
        <f t="shared" si="4"/>
        <v>16.12587808455343</v>
      </c>
      <c r="G41" s="22">
        <f t="shared" si="5"/>
        <v>100</v>
      </c>
      <c r="H41" s="36"/>
    </row>
    <row r="42" spans="1:7" ht="37.5">
      <c r="A42" s="68">
        <v>41035200</v>
      </c>
      <c r="B42" s="54" t="s">
        <v>137</v>
      </c>
      <c r="C42" s="21">
        <v>2507.2</v>
      </c>
      <c r="D42" s="17">
        <v>675.036</v>
      </c>
      <c r="E42" s="21">
        <v>590.986</v>
      </c>
      <c r="F42" s="37">
        <f t="shared" si="4"/>
        <v>23.571553924696875</v>
      </c>
      <c r="G42" s="22">
        <f t="shared" si="5"/>
        <v>87.54881221149688</v>
      </c>
    </row>
    <row r="43" spans="1:7" ht="76.5" customHeight="1">
      <c r="A43" s="68">
        <v>41035500</v>
      </c>
      <c r="B43" s="54" t="s">
        <v>138</v>
      </c>
      <c r="C43" s="21">
        <v>15000</v>
      </c>
      <c r="D43" s="17">
        <v>4725</v>
      </c>
      <c r="E43" s="21">
        <v>0</v>
      </c>
      <c r="F43" s="37">
        <f t="shared" si="4"/>
        <v>0</v>
      </c>
      <c r="G43" s="22">
        <f t="shared" si="5"/>
        <v>0</v>
      </c>
    </row>
    <row r="44" spans="1:7" ht="113.25" thickBot="1">
      <c r="A44" s="97">
        <v>41035800</v>
      </c>
      <c r="B44" s="167" t="s">
        <v>139</v>
      </c>
      <c r="C44" s="168">
        <v>15690</v>
      </c>
      <c r="D44" s="168">
        <v>3557.2</v>
      </c>
      <c r="E44" s="168">
        <v>3283.16877</v>
      </c>
      <c r="F44" s="169">
        <f t="shared" si="4"/>
        <v>20.925231166347995</v>
      </c>
      <c r="G44" s="170">
        <f t="shared" si="5"/>
        <v>92.2964345552682</v>
      </c>
    </row>
    <row r="45" spans="1:9" s="79" customFormat="1" ht="29.25" customHeight="1" thickBot="1">
      <c r="A45" s="171"/>
      <c r="B45" s="76" t="s">
        <v>20</v>
      </c>
      <c r="C45" s="77">
        <f>C28+C29</f>
        <v>2106409.4999999995</v>
      </c>
      <c r="D45" s="77">
        <f>D28+D29</f>
        <v>531102.6960000001</v>
      </c>
      <c r="E45" s="77">
        <f>E28+E29</f>
        <v>484105.4324500001</v>
      </c>
      <c r="F45" s="77">
        <f t="shared" si="0"/>
        <v>22.982493786227238</v>
      </c>
      <c r="G45" s="78">
        <f t="shared" si="1"/>
        <v>91.15100263961003</v>
      </c>
      <c r="I45" s="80"/>
    </row>
    <row r="46" spans="1:7" s="193" customFormat="1" ht="27" customHeight="1" thickBot="1">
      <c r="A46" s="109"/>
      <c r="B46" s="9" t="s">
        <v>51</v>
      </c>
      <c r="C46" s="110"/>
      <c r="D46" s="111" t="s">
        <v>27</v>
      </c>
      <c r="E46" s="112"/>
      <c r="F46" s="113"/>
      <c r="G46" s="192"/>
    </row>
    <row r="47" spans="1:9" s="108" customFormat="1" ht="18.75">
      <c r="A47" s="177">
        <v>10000</v>
      </c>
      <c r="B47" s="186" t="s">
        <v>55</v>
      </c>
      <c r="C47" s="114">
        <v>7873.7</v>
      </c>
      <c r="D47" s="114">
        <v>2199.72</v>
      </c>
      <c r="E47" s="115">
        <v>1712.2753</v>
      </c>
      <c r="F47" s="115">
        <f>IF(C47=0,"",IF(($E47/C47*100)&gt;=200,"В/100",$E47/C47*100))</f>
        <v>21.746768355411053</v>
      </c>
      <c r="G47" s="116">
        <f>IF(D47=0,"",IF((E47/D47*100)&gt;=200,"В/100",E47/D47*100))</f>
        <v>77.84060244031059</v>
      </c>
      <c r="I47" s="117"/>
    </row>
    <row r="48" spans="1:9" s="108" customFormat="1" ht="18.75">
      <c r="A48" s="178">
        <v>70000</v>
      </c>
      <c r="B48" s="187" t="s">
        <v>56</v>
      </c>
      <c r="C48" s="118">
        <v>306217.376</v>
      </c>
      <c r="D48" s="118">
        <v>74906.6066</v>
      </c>
      <c r="E48" s="100">
        <v>67650.94879000001</v>
      </c>
      <c r="F48" s="100">
        <f>IF(C48=0,"",IF(($E48/C48*100)&gt;=200,"В/100",$E48/C48*100))</f>
        <v>22.09245917841057</v>
      </c>
      <c r="G48" s="101">
        <f>IF(D48=0,"",IF((E48/D48*100)&gt;=200,"В/100",E48/D48*100))</f>
        <v>90.31372780141399</v>
      </c>
      <c r="I48" s="117"/>
    </row>
    <row r="49" spans="1:9" s="108" customFormat="1" ht="18.75">
      <c r="A49" s="178">
        <v>80000</v>
      </c>
      <c r="B49" s="187" t="s">
        <v>57</v>
      </c>
      <c r="C49" s="118">
        <v>402206.257</v>
      </c>
      <c r="D49" s="118">
        <v>103520.253</v>
      </c>
      <c r="E49" s="100">
        <v>75983.01657</v>
      </c>
      <c r="F49" s="100">
        <f>IF(C49=0,"",IF(($E49/C49*100)&gt;=200,"В/100",$E49/C49*100))</f>
        <v>18.89155507841839</v>
      </c>
      <c r="G49" s="101">
        <f>IF(D49=0,"",IF((E49/D49*100)&gt;=200,"В/100",E49/D49*100))</f>
        <v>73.39917974311753</v>
      </c>
      <c r="I49" s="117"/>
    </row>
    <row r="50" spans="1:9" s="108" customFormat="1" ht="18.75">
      <c r="A50" s="179">
        <v>90000</v>
      </c>
      <c r="B50" s="174" t="s">
        <v>58</v>
      </c>
      <c r="C50" s="119">
        <v>90914.2</v>
      </c>
      <c r="D50" s="47">
        <v>29035.49534</v>
      </c>
      <c r="E50" s="47">
        <v>24847.16352</v>
      </c>
      <c r="F50" s="47">
        <f>IF(C50=0,"",IF(($E50/C50*100)&gt;=200,"В/100",$E50/C50*100))</f>
        <v>27.330343906672443</v>
      </c>
      <c r="G50" s="96">
        <f>IF(D50=0,"",IF((E50/D50*100)&gt;=200,"В/100",E50/D50*100))</f>
        <v>85.5751321926647</v>
      </c>
      <c r="H50" s="117"/>
      <c r="I50" s="117"/>
    </row>
    <row r="51" spans="1:9" s="108" customFormat="1" ht="18.75">
      <c r="A51" s="178">
        <v>110000</v>
      </c>
      <c r="B51" s="188" t="s">
        <v>59</v>
      </c>
      <c r="C51" s="119">
        <v>56039.98238</v>
      </c>
      <c r="D51" s="119">
        <v>17926.696399999997</v>
      </c>
      <c r="E51" s="47">
        <v>17134.504969999998</v>
      </c>
      <c r="F51" s="47">
        <f aca="true" t="shared" si="6" ref="F51:F60">IF(C51=0,"",IF(($E51/C51*100)&gt;=200,"В/100",$E51/C51*100))</f>
        <v>30.575500280876422</v>
      </c>
      <c r="G51" s="96">
        <f aca="true" t="shared" si="7" ref="G51:G67">IF(D51=0,"",IF((E51/D51*100)&gt;=200,"В/100",E51/D51*100))</f>
        <v>95.58094022276185</v>
      </c>
      <c r="H51" s="120"/>
      <c r="I51" s="117"/>
    </row>
    <row r="52" spans="1:9" s="108" customFormat="1" ht="18.75">
      <c r="A52" s="178">
        <v>120000</v>
      </c>
      <c r="B52" s="188" t="s">
        <v>60</v>
      </c>
      <c r="C52" s="118">
        <v>1857.2</v>
      </c>
      <c r="D52" s="118">
        <v>531.465</v>
      </c>
      <c r="E52" s="100">
        <v>477.20301</v>
      </c>
      <c r="F52" s="100">
        <f t="shared" si="6"/>
        <v>25.69475608442817</v>
      </c>
      <c r="G52" s="101">
        <f t="shared" si="7"/>
        <v>89.79011035533854</v>
      </c>
      <c r="I52" s="117"/>
    </row>
    <row r="53" spans="1:9" s="108" customFormat="1" ht="18.75">
      <c r="A53" s="179">
        <v>130000</v>
      </c>
      <c r="B53" s="174" t="s">
        <v>61</v>
      </c>
      <c r="C53" s="119">
        <v>16927.424</v>
      </c>
      <c r="D53" s="119">
        <v>4267.47069</v>
      </c>
      <c r="E53" s="47">
        <v>3345.3149500000004</v>
      </c>
      <c r="F53" s="47">
        <f t="shared" si="6"/>
        <v>19.76269366207168</v>
      </c>
      <c r="G53" s="96">
        <f t="shared" si="7"/>
        <v>78.39104689902393</v>
      </c>
      <c r="I53" s="117"/>
    </row>
    <row r="54" spans="1:9" s="108" customFormat="1" ht="18.75">
      <c r="A54" s="179">
        <v>150000</v>
      </c>
      <c r="B54" s="174" t="s">
        <v>62</v>
      </c>
      <c r="C54" s="119">
        <v>138</v>
      </c>
      <c r="D54" s="119">
        <v>69.1</v>
      </c>
      <c r="E54" s="47">
        <v>21.8</v>
      </c>
      <c r="F54" s="47">
        <f t="shared" si="6"/>
        <v>15.797101449275363</v>
      </c>
      <c r="G54" s="96">
        <f t="shared" si="7"/>
        <v>31.54848046309697</v>
      </c>
      <c r="I54" s="117"/>
    </row>
    <row r="55" spans="1:9" s="108" customFormat="1" ht="20.25" customHeight="1">
      <c r="A55" s="180" t="s">
        <v>158</v>
      </c>
      <c r="B55" s="174" t="s">
        <v>159</v>
      </c>
      <c r="C55" s="121">
        <v>20.3</v>
      </c>
      <c r="D55" s="121">
        <v>20.3</v>
      </c>
      <c r="E55" s="122">
        <v>0</v>
      </c>
      <c r="F55" s="42">
        <f>IF(C55=0,"",IF(($E55/C55*100)&gt;=200,"В/100",$E55/C55*100))</f>
        <v>0</v>
      </c>
      <c r="G55" s="43">
        <f>IF(D55=0,"",IF((E55/D55*100)&gt;=200,"В/100",E55/D55*100))</f>
        <v>0</v>
      </c>
      <c r="H55" s="124"/>
      <c r="I55" s="117"/>
    </row>
    <row r="56" spans="1:9" s="108" customFormat="1" ht="18.75">
      <c r="A56" s="180">
        <v>180000</v>
      </c>
      <c r="B56" s="174" t="s">
        <v>63</v>
      </c>
      <c r="C56" s="125">
        <v>3140</v>
      </c>
      <c r="D56" s="125">
        <v>615.4</v>
      </c>
      <c r="E56" s="42">
        <v>44.17137</v>
      </c>
      <c r="F56" s="42">
        <f>IF(C56=0,"",IF(($E56/C56*100)&gt;=200,"В/100",$E56/C56*100))</f>
        <v>1.4067315286624205</v>
      </c>
      <c r="G56" s="43">
        <f>IF(D56=0,"",IF((E56/D56*100)&gt;=200,"В/100",E56/D56*100))</f>
        <v>7.177668183295419</v>
      </c>
      <c r="H56" s="124"/>
      <c r="I56" s="117"/>
    </row>
    <row r="57" spans="1:9" s="108" customFormat="1" ht="37.5">
      <c r="A57" s="181">
        <v>210000</v>
      </c>
      <c r="B57" s="175" t="s">
        <v>89</v>
      </c>
      <c r="C57" s="125">
        <v>2057.3</v>
      </c>
      <c r="D57" s="125">
        <v>450.7</v>
      </c>
      <c r="E57" s="42">
        <v>425.35242999999997</v>
      </c>
      <c r="F57" s="42">
        <f t="shared" si="6"/>
        <v>20.675274874835946</v>
      </c>
      <c r="G57" s="43">
        <f t="shared" si="7"/>
        <v>94.37595518082982</v>
      </c>
      <c r="I57" s="117"/>
    </row>
    <row r="58" spans="1:7" s="108" customFormat="1" ht="18.75">
      <c r="A58" s="179">
        <v>250000</v>
      </c>
      <c r="B58" s="174" t="s">
        <v>64</v>
      </c>
      <c r="C58" s="47">
        <f>+C59+C60+C61</f>
        <v>2321.78175</v>
      </c>
      <c r="D58" s="47">
        <f>+D59+D60+D61</f>
        <v>672.96275</v>
      </c>
      <c r="E58" s="47">
        <f>+E59+E60+E61</f>
        <v>446.91358</v>
      </c>
      <c r="F58" s="47">
        <f t="shared" si="6"/>
        <v>19.248733435000943</v>
      </c>
      <c r="G58" s="96">
        <f t="shared" si="7"/>
        <v>66.40985403724055</v>
      </c>
    </row>
    <row r="59" spans="1:7" s="108" customFormat="1" ht="18.75">
      <c r="A59" s="182">
        <v>250102</v>
      </c>
      <c r="B59" s="188" t="s">
        <v>14</v>
      </c>
      <c r="C59" s="118">
        <v>500</v>
      </c>
      <c r="D59" s="126">
        <v>117.9</v>
      </c>
      <c r="E59" s="127">
        <v>0</v>
      </c>
      <c r="F59" s="39">
        <f t="shared" si="6"/>
        <v>0</v>
      </c>
      <c r="G59" s="40">
        <f t="shared" si="7"/>
        <v>0</v>
      </c>
    </row>
    <row r="60" spans="1:8" s="108" customFormat="1" ht="18.75">
      <c r="A60" s="182">
        <v>250404</v>
      </c>
      <c r="B60" s="189" t="s">
        <v>30</v>
      </c>
      <c r="C60" s="126">
        <v>1793.58175</v>
      </c>
      <c r="D60" s="126">
        <v>548.06275</v>
      </c>
      <c r="E60" s="39">
        <v>446.91358</v>
      </c>
      <c r="F60" s="39">
        <f t="shared" si="6"/>
        <v>24.917379985607013</v>
      </c>
      <c r="G60" s="40">
        <f t="shared" si="7"/>
        <v>81.54423558251314</v>
      </c>
      <c r="H60" s="120"/>
    </row>
    <row r="61" spans="1:7" s="108" customFormat="1" ht="57" thickBot="1">
      <c r="A61" s="182">
        <v>250913</v>
      </c>
      <c r="B61" s="189" t="s">
        <v>19</v>
      </c>
      <c r="C61" s="126">
        <v>28.2</v>
      </c>
      <c r="D61" s="126">
        <v>7</v>
      </c>
      <c r="E61" s="39">
        <v>0</v>
      </c>
      <c r="F61" s="39">
        <f>IF(C61=0,"",IF(($E61/C61*100)&gt;=200,"В/100",$E61/C61*100))</f>
        <v>0</v>
      </c>
      <c r="G61" s="40">
        <f>IF(D61=0,"",IF((E61/D61*100)&gt;=200,"В/100",E61/D61*100))</f>
        <v>0</v>
      </c>
    </row>
    <row r="62" spans="1:9" s="199" customFormat="1" ht="27.75" customHeight="1" thickBot="1">
      <c r="A62" s="194"/>
      <c r="B62" s="195" t="s">
        <v>148</v>
      </c>
      <c r="C62" s="106">
        <f>C47+C48+C49+C50+C51+C52+C53+C54+C55+C56+C57+C58</f>
        <v>889713.52113</v>
      </c>
      <c r="D62" s="196">
        <f>D47+D48+D49+D50+D51+D52+D53+D54+D55+D56+D57+D58</f>
        <v>234216.16977999997</v>
      </c>
      <c r="E62" s="106">
        <f>E47+E48+E49+E50+E51+E52+E53+E54+E55+E56+E57+E58</f>
        <v>192088.66449</v>
      </c>
      <c r="F62" s="106">
        <f aca="true" t="shared" si="8" ref="F62:F67">IF(C62=0,"",IF(($E62/C62*100)&gt;=200,"В/100",$E62/C62*100))</f>
        <v>21.589945519321052</v>
      </c>
      <c r="G62" s="107">
        <f t="shared" si="7"/>
        <v>82.01340866876507</v>
      </c>
      <c r="H62" s="197"/>
      <c r="I62" s="198"/>
    </row>
    <row r="63" spans="1:7" s="108" customFormat="1" ht="21.75" customHeight="1">
      <c r="A63" s="183"/>
      <c r="B63" s="190" t="s">
        <v>31</v>
      </c>
      <c r="C63" s="128">
        <f>SUM(C65:C66)</f>
        <v>1165009.5</v>
      </c>
      <c r="D63" s="128">
        <f>SUM(D65:D66)</f>
        <v>309024.7</v>
      </c>
      <c r="E63" s="129">
        <f>SUM(E65:E66)</f>
        <v>288895.10388</v>
      </c>
      <c r="F63" s="129">
        <f>IF(C63=0,"",IF(($E63/C63*100)&gt;=200,"В/100",$E63/C63*100))</f>
        <v>24.797660781306934</v>
      </c>
      <c r="G63" s="130">
        <f>IF(D63=0,"",IF((E63/D63*100)&gt;=200,"В/100",E63/D63*100))</f>
        <v>93.48608829002988</v>
      </c>
    </row>
    <row r="64" spans="1:7" s="108" customFormat="1" ht="18.75">
      <c r="A64" s="183"/>
      <c r="B64" s="190" t="s">
        <v>32</v>
      </c>
      <c r="C64" s="131"/>
      <c r="D64" s="131">
        <v>0</v>
      </c>
      <c r="E64" s="132"/>
      <c r="F64" s="132"/>
      <c r="G64" s="130">
        <f>IF(D66=0,"",IF((E64/D66*100)&gt;=200,"В/100",E64/D66*100))</f>
        <v>0</v>
      </c>
    </row>
    <row r="65" spans="1:8" s="108" customFormat="1" ht="18.75">
      <c r="A65" s="183"/>
      <c r="B65" s="190" t="s">
        <v>68</v>
      </c>
      <c r="C65" s="128">
        <v>20257.9</v>
      </c>
      <c r="D65" s="128">
        <v>0</v>
      </c>
      <c r="E65" s="129">
        <v>0</v>
      </c>
      <c r="F65" s="129">
        <f t="shared" si="8"/>
        <v>0</v>
      </c>
      <c r="G65" s="130">
        <f>IF(D65=0,"",IF((E65/D65*100)&gt;=200,"В/100",E65/D65*100))</f>
      </c>
      <c r="H65" s="117"/>
    </row>
    <row r="66" spans="1:9" s="108" customFormat="1" ht="18.75">
      <c r="A66" s="183"/>
      <c r="B66" s="190" t="s">
        <v>33</v>
      </c>
      <c r="C66" s="128">
        <v>1144751.6</v>
      </c>
      <c r="D66" s="128">
        <v>309024.7</v>
      </c>
      <c r="E66" s="129">
        <v>288895.10388</v>
      </c>
      <c r="F66" s="129">
        <f t="shared" si="8"/>
        <v>25.236488324628674</v>
      </c>
      <c r="G66" s="130">
        <f t="shared" si="7"/>
        <v>93.48608829002988</v>
      </c>
      <c r="H66" s="117"/>
      <c r="I66" s="117"/>
    </row>
    <row r="67" spans="1:9" s="108" customFormat="1" ht="37.5" customHeight="1">
      <c r="A67" s="183">
        <v>250323</v>
      </c>
      <c r="B67" s="190" t="s">
        <v>72</v>
      </c>
      <c r="C67" s="128">
        <v>274.2</v>
      </c>
      <c r="D67" s="128">
        <v>0</v>
      </c>
      <c r="E67" s="129">
        <v>0</v>
      </c>
      <c r="F67" s="129">
        <f t="shared" si="8"/>
        <v>0</v>
      </c>
      <c r="G67" s="130">
        <f t="shared" si="7"/>
      </c>
      <c r="H67" s="117"/>
      <c r="I67" s="117"/>
    </row>
    <row r="68" spans="1:9" s="108" customFormat="1" ht="20.25" customHeight="1" thickBot="1">
      <c r="A68" s="183">
        <v>250380</v>
      </c>
      <c r="B68" s="190" t="s">
        <v>129</v>
      </c>
      <c r="C68" s="128">
        <v>29642.8</v>
      </c>
      <c r="D68" s="128">
        <v>7308.739</v>
      </c>
      <c r="E68" s="129">
        <v>7054.33854</v>
      </c>
      <c r="F68" s="129">
        <f>IF(C68=0,"",IF(($E68/C68*100)&gt;=200,"В/100",$E68/C68*100))</f>
        <v>23.79781444397965</v>
      </c>
      <c r="G68" s="130">
        <f>IF(D68=0,"",IF((E68/D68*100)&gt;=200,"В/100",E68/D68*100))</f>
        <v>96.51922910367986</v>
      </c>
      <c r="H68" s="117"/>
      <c r="I68" s="117"/>
    </row>
    <row r="69" spans="1:9" s="199" customFormat="1" ht="29.25" customHeight="1" thickBot="1">
      <c r="A69" s="200"/>
      <c r="B69" s="201" t="s">
        <v>149</v>
      </c>
      <c r="C69" s="202">
        <f>C62+C63+C67+C68</f>
        <v>2084640.02113</v>
      </c>
      <c r="D69" s="202">
        <f>D62+D63+D67+D68</f>
        <v>550549.6087799999</v>
      </c>
      <c r="E69" s="202">
        <f>E62+E63+E67+E68</f>
        <v>488038.10691000003</v>
      </c>
      <c r="F69" s="202">
        <f>IF(C69=0,"",IF(($E69/C69*100)&gt;=200,"В/100",$E69/C69*100))</f>
        <v>23.411145423824976</v>
      </c>
      <c r="G69" s="107">
        <f>IF(D69=0,"",IF((E69/D69*100)&gt;=200,"В/100",E69/D69*100))</f>
        <v>88.645618692106</v>
      </c>
      <c r="H69" s="203"/>
      <c r="I69" s="203"/>
    </row>
    <row r="70" spans="1:9" s="199" customFormat="1" ht="27" customHeight="1" thickBot="1">
      <c r="A70" s="204"/>
      <c r="B70" s="9" t="s">
        <v>53</v>
      </c>
      <c r="C70" s="134"/>
      <c r="D70" s="135" t="s">
        <v>27</v>
      </c>
      <c r="E70" s="135"/>
      <c r="F70" s="135"/>
      <c r="G70" s="205"/>
      <c r="H70" s="203"/>
      <c r="I70" s="203"/>
    </row>
    <row r="71" spans="1:7" s="108" customFormat="1" ht="37.5">
      <c r="A71" s="184" t="s">
        <v>16</v>
      </c>
      <c r="B71" s="191" t="s">
        <v>21</v>
      </c>
      <c r="C71" s="136">
        <v>471.8</v>
      </c>
      <c r="D71" s="136">
        <v>110.9</v>
      </c>
      <c r="E71" s="137">
        <v>0</v>
      </c>
      <c r="F71" s="137">
        <f>IF(C71=0,"",IF(($E71/C71*100)&gt;=200,"В/100",$E71/C71*100))</f>
        <v>0</v>
      </c>
      <c r="G71" s="138">
        <f>IF(D71=0,"",IF((E71/D71*100)&gt;=200,"В/100",E71/D71*100))</f>
        <v>0</v>
      </c>
    </row>
    <row r="72" spans="1:8" s="108" customFormat="1" ht="38.25" thickBot="1">
      <c r="A72" s="185">
        <v>250911</v>
      </c>
      <c r="B72" s="176" t="s">
        <v>22</v>
      </c>
      <c r="C72" s="139">
        <v>1400</v>
      </c>
      <c r="D72" s="139">
        <v>394.1</v>
      </c>
      <c r="E72" s="140">
        <v>223</v>
      </c>
      <c r="F72" s="140">
        <f>IF(C72=0,"",IF(($E72/C72*100)&gt;=200,"В/100",$E72/C72*100))</f>
        <v>15.928571428571429</v>
      </c>
      <c r="G72" s="141">
        <f>IF(D72=0,"",IF((E72/D72*100)&gt;=200,"В/100",E72/D72*100))</f>
        <v>56.58462319208323</v>
      </c>
      <c r="H72" s="142"/>
    </row>
    <row r="73" spans="1:8" s="199" customFormat="1" ht="27.75" customHeight="1" thickBot="1">
      <c r="A73" s="194"/>
      <c r="B73" s="195" t="s">
        <v>54</v>
      </c>
      <c r="C73" s="202">
        <f>C71+C72</f>
        <v>1871.8</v>
      </c>
      <c r="D73" s="202">
        <f>D71+D72</f>
        <v>505</v>
      </c>
      <c r="E73" s="106">
        <f>E71+E72</f>
        <v>223</v>
      </c>
      <c r="F73" s="206">
        <f>IF(C73=0,"",IF(($E73/C73*100)&gt;=200,"В/100",$E73/C73*100))</f>
        <v>11.913665989956192</v>
      </c>
      <c r="G73" s="207">
        <f>IF(D73=0,"",IF((E73/D73*100)&gt;=200,"В/100",E73/D73*100))</f>
        <v>44.15841584158416</v>
      </c>
      <c r="H73" s="208"/>
    </row>
    <row r="74" spans="1:7" s="199" customFormat="1" ht="27.75" customHeight="1" thickBot="1">
      <c r="A74" s="221"/>
      <c r="B74" s="215" t="s">
        <v>153</v>
      </c>
      <c r="C74" s="222"/>
      <c r="D74" s="222"/>
      <c r="E74" s="223"/>
      <c r="F74" s="222"/>
      <c r="G74" s="246"/>
    </row>
    <row r="75" spans="1:7" s="108" customFormat="1" ht="18.75">
      <c r="A75" s="247">
        <v>602000</v>
      </c>
      <c r="B75" s="242" t="s">
        <v>80</v>
      </c>
      <c r="C75" s="243">
        <f>C76-C77+C106+C107</f>
        <v>-19897.678869999996</v>
      </c>
      <c r="D75" s="244">
        <f>D76-D77+D106</f>
        <v>702.21553</v>
      </c>
      <c r="E75" s="245">
        <f>E76-E77+E106+E107</f>
        <v>5069.59156</v>
      </c>
      <c r="F75" s="243"/>
      <c r="G75" s="248"/>
    </row>
    <row r="76" spans="1:8" s="108" customFormat="1" ht="18.75">
      <c r="A76" s="81">
        <v>602100</v>
      </c>
      <c r="B76" s="82" t="s">
        <v>84</v>
      </c>
      <c r="C76" s="83">
        <v>702.2155300000001</v>
      </c>
      <c r="D76" s="84">
        <v>702.21553</v>
      </c>
      <c r="E76" s="85">
        <v>18872.90457</v>
      </c>
      <c r="F76" s="83"/>
      <c r="G76" s="86"/>
      <c r="H76" s="155"/>
    </row>
    <row r="77" spans="1:9" s="108" customFormat="1" ht="18.75">
      <c r="A77" s="81">
        <v>602200</v>
      </c>
      <c r="B77" s="82" t="s">
        <v>85</v>
      </c>
      <c r="C77" s="83">
        <f>C79+C80</f>
        <v>0</v>
      </c>
      <c r="D77" s="84">
        <f>D79+D80</f>
        <v>0</v>
      </c>
      <c r="E77" s="85">
        <f>SUM(E79:E80)</f>
        <v>13285.40671</v>
      </c>
      <c r="F77" s="83"/>
      <c r="G77" s="86"/>
      <c r="I77" s="117">
        <v>0</v>
      </c>
    </row>
    <row r="78" spans="1:7" s="108" customFormat="1" ht="18.75" hidden="1">
      <c r="A78" s="81"/>
      <c r="B78" s="82" t="s">
        <v>25</v>
      </c>
      <c r="C78" s="83"/>
      <c r="D78" s="84"/>
      <c r="E78" s="85"/>
      <c r="F78" s="83"/>
      <c r="G78" s="86"/>
    </row>
    <row r="79" spans="1:8" s="108" customFormat="1" ht="18.75" hidden="1">
      <c r="A79" s="81"/>
      <c r="B79" s="82" t="s">
        <v>23</v>
      </c>
      <c r="C79" s="83"/>
      <c r="D79" s="84"/>
      <c r="E79" s="85">
        <v>4328.46117</v>
      </c>
      <c r="F79" s="83"/>
      <c r="G79" s="86"/>
      <c r="H79" s="117"/>
    </row>
    <row r="80" spans="1:7" s="108" customFormat="1" ht="18.75" hidden="1">
      <c r="A80" s="81"/>
      <c r="B80" s="82" t="s">
        <v>24</v>
      </c>
      <c r="C80" s="83"/>
      <c r="D80" s="84"/>
      <c r="E80" s="85">
        <f>SUM(E82:E105)</f>
        <v>8956.945539999999</v>
      </c>
      <c r="F80" s="83"/>
      <c r="G80" s="86"/>
    </row>
    <row r="81" spans="1:7" s="108" customFormat="1" ht="18.75" hidden="1">
      <c r="A81" s="81"/>
      <c r="B81" s="82" t="s">
        <v>26</v>
      </c>
      <c r="C81" s="83"/>
      <c r="D81" s="84"/>
      <c r="E81" s="85"/>
      <c r="F81" s="83"/>
      <c r="G81" s="86"/>
    </row>
    <row r="82" spans="1:8" s="230" customFormat="1" ht="18.75" hidden="1">
      <c r="A82" s="232"/>
      <c r="B82" s="237" t="s">
        <v>90</v>
      </c>
      <c r="C82" s="233"/>
      <c r="D82" s="234"/>
      <c r="E82" s="235">
        <v>6421.93859</v>
      </c>
      <c r="F82" s="233"/>
      <c r="G82" s="236"/>
      <c r="H82" s="229"/>
    </row>
    <row r="83" spans="1:8" s="230" customFormat="1" ht="18.75" hidden="1">
      <c r="A83" s="232"/>
      <c r="B83" s="237" t="s">
        <v>91</v>
      </c>
      <c r="C83" s="233"/>
      <c r="D83" s="234"/>
      <c r="E83" s="235"/>
      <c r="F83" s="233"/>
      <c r="G83" s="236"/>
      <c r="H83" s="229"/>
    </row>
    <row r="84" spans="1:8" s="230" customFormat="1" ht="18.75" hidden="1">
      <c r="A84" s="232"/>
      <c r="B84" s="237" t="s">
        <v>145</v>
      </c>
      <c r="C84" s="233"/>
      <c r="D84" s="234"/>
      <c r="E84" s="235"/>
      <c r="F84" s="233"/>
      <c r="G84" s="236"/>
      <c r="H84" s="229"/>
    </row>
    <row r="85" spans="1:8" s="230" customFormat="1" ht="18.75" hidden="1">
      <c r="A85" s="232"/>
      <c r="B85" s="237" t="s">
        <v>124</v>
      </c>
      <c r="C85" s="233"/>
      <c r="D85" s="234"/>
      <c r="E85" s="235"/>
      <c r="F85" s="233"/>
      <c r="G85" s="236"/>
      <c r="H85" s="229"/>
    </row>
    <row r="86" spans="1:8" s="230" customFormat="1" ht="18.75" hidden="1">
      <c r="A86" s="232"/>
      <c r="B86" s="237" t="s">
        <v>92</v>
      </c>
      <c r="C86" s="233"/>
      <c r="D86" s="234"/>
      <c r="E86" s="235"/>
      <c r="F86" s="233"/>
      <c r="G86" s="236"/>
      <c r="H86" s="229"/>
    </row>
    <row r="87" spans="1:8" s="230" customFormat="1" ht="18.75" hidden="1">
      <c r="A87" s="232"/>
      <c r="B87" s="237" t="s">
        <v>93</v>
      </c>
      <c r="C87" s="233"/>
      <c r="D87" s="234"/>
      <c r="E87" s="235"/>
      <c r="F87" s="233"/>
      <c r="G87" s="236"/>
      <c r="H87" s="229"/>
    </row>
    <row r="88" spans="1:8" s="230" customFormat="1" ht="18.75" hidden="1">
      <c r="A88" s="232"/>
      <c r="B88" s="237" t="s">
        <v>94</v>
      </c>
      <c r="C88" s="233"/>
      <c r="D88" s="234"/>
      <c r="E88" s="235"/>
      <c r="F88" s="233"/>
      <c r="G88" s="236"/>
      <c r="H88" s="229"/>
    </row>
    <row r="89" spans="1:8" s="230" customFormat="1" ht="18.75" hidden="1">
      <c r="A89" s="232"/>
      <c r="B89" s="237" t="s">
        <v>117</v>
      </c>
      <c r="C89" s="233"/>
      <c r="D89" s="234"/>
      <c r="E89" s="235"/>
      <c r="F89" s="233"/>
      <c r="G89" s="236"/>
      <c r="H89" s="229"/>
    </row>
    <row r="90" spans="1:8" s="230" customFormat="1" ht="31.5" hidden="1">
      <c r="A90" s="232"/>
      <c r="B90" s="237" t="s">
        <v>95</v>
      </c>
      <c r="C90" s="233"/>
      <c r="D90" s="234"/>
      <c r="E90" s="235"/>
      <c r="F90" s="233"/>
      <c r="G90" s="236"/>
      <c r="H90" s="229"/>
    </row>
    <row r="91" spans="1:8" s="230" customFormat="1" ht="18.75" hidden="1">
      <c r="A91" s="232"/>
      <c r="B91" s="237" t="s">
        <v>96</v>
      </c>
      <c r="C91" s="233"/>
      <c r="D91" s="234"/>
      <c r="E91" s="235"/>
      <c r="F91" s="233"/>
      <c r="G91" s="236"/>
      <c r="H91" s="229"/>
    </row>
    <row r="92" spans="1:8" s="230" customFormat="1" ht="18.75" hidden="1">
      <c r="A92" s="232"/>
      <c r="B92" s="237" t="s">
        <v>97</v>
      </c>
      <c r="C92" s="233"/>
      <c r="D92" s="234"/>
      <c r="E92" s="235"/>
      <c r="F92" s="233"/>
      <c r="G92" s="236"/>
      <c r="H92" s="229"/>
    </row>
    <row r="93" spans="1:8" s="230" customFormat="1" ht="18.75" hidden="1">
      <c r="A93" s="232"/>
      <c r="B93" s="237" t="s">
        <v>98</v>
      </c>
      <c r="C93" s="233"/>
      <c r="D93" s="234"/>
      <c r="E93" s="235"/>
      <c r="F93" s="233"/>
      <c r="G93" s="236"/>
      <c r="H93" s="229"/>
    </row>
    <row r="94" spans="1:8" s="230" customFormat="1" ht="18.75" hidden="1">
      <c r="A94" s="232"/>
      <c r="B94" s="237" t="s">
        <v>99</v>
      </c>
      <c r="C94" s="233"/>
      <c r="D94" s="234"/>
      <c r="E94" s="235"/>
      <c r="F94" s="233"/>
      <c r="G94" s="236"/>
      <c r="H94" s="229"/>
    </row>
    <row r="95" spans="1:8" s="230" customFormat="1" ht="17.25" customHeight="1" hidden="1">
      <c r="A95" s="232"/>
      <c r="B95" s="237" t="s">
        <v>100</v>
      </c>
      <c r="C95" s="233"/>
      <c r="D95" s="234"/>
      <c r="E95" s="235"/>
      <c r="F95" s="233"/>
      <c r="G95" s="236"/>
      <c r="H95" s="229"/>
    </row>
    <row r="96" spans="1:8" s="230" customFormat="1" ht="18.75" hidden="1">
      <c r="A96" s="232"/>
      <c r="B96" s="237" t="s">
        <v>101</v>
      </c>
      <c r="C96" s="233"/>
      <c r="D96" s="234"/>
      <c r="E96" s="235"/>
      <c r="F96" s="233"/>
      <c r="G96" s="236"/>
      <c r="H96" s="229"/>
    </row>
    <row r="97" spans="1:8" s="230" customFormat="1" ht="18.75" customHeight="1" hidden="1">
      <c r="A97" s="232"/>
      <c r="B97" s="237" t="s">
        <v>102</v>
      </c>
      <c r="C97" s="233"/>
      <c r="D97" s="234"/>
      <c r="E97" s="235">
        <v>1242.9</v>
      </c>
      <c r="F97" s="233"/>
      <c r="G97" s="236"/>
      <c r="H97" s="229"/>
    </row>
    <row r="98" spans="1:8" s="230" customFormat="1" ht="18.75" hidden="1">
      <c r="A98" s="232"/>
      <c r="B98" s="237" t="s">
        <v>103</v>
      </c>
      <c r="C98" s="233"/>
      <c r="D98" s="234"/>
      <c r="E98" s="235">
        <v>769.5</v>
      </c>
      <c r="F98" s="233"/>
      <c r="G98" s="236"/>
      <c r="H98" s="229"/>
    </row>
    <row r="99" spans="1:8" s="230" customFormat="1" ht="18.75" hidden="1">
      <c r="A99" s="232"/>
      <c r="B99" s="237" t="s">
        <v>104</v>
      </c>
      <c r="C99" s="233"/>
      <c r="D99" s="234"/>
      <c r="E99" s="235"/>
      <c r="F99" s="233"/>
      <c r="G99" s="236"/>
      <c r="H99" s="229"/>
    </row>
    <row r="100" spans="1:8" s="230" customFormat="1" ht="18.75" hidden="1">
      <c r="A100" s="232"/>
      <c r="B100" s="237" t="s">
        <v>123</v>
      </c>
      <c r="C100" s="233"/>
      <c r="D100" s="234"/>
      <c r="E100" s="235">
        <v>470.40078</v>
      </c>
      <c r="F100" s="233"/>
      <c r="G100" s="236"/>
      <c r="H100" s="229"/>
    </row>
    <row r="101" spans="1:7" s="230" customFormat="1" ht="18.75" hidden="1">
      <c r="A101" s="232"/>
      <c r="B101" s="237" t="s">
        <v>157</v>
      </c>
      <c r="C101" s="233"/>
      <c r="D101" s="234"/>
      <c r="E101" s="235">
        <v>49.4155</v>
      </c>
      <c r="F101" s="233"/>
      <c r="G101" s="236"/>
    </row>
    <row r="102" spans="1:7" s="230" customFormat="1" ht="18.75" hidden="1">
      <c r="A102" s="232"/>
      <c r="B102" s="237" t="s">
        <v>115</v>
      </c>
      <c r="C102" s="233"/>
      <c r="D102" s="234"/>
      <c r="E102" s="235"/>
      <c r="F102" s="233"/>
      <c r="G102" s="236"/>
    </row>
    <row r="103" spans="1:7" s="230" customFormat="1" ht="18.75" hidden="1">
      <c r="A103" s="232"/>
      <c r="B103" s="237" t="s">
        <v>105</v>
      </c>
      <c r="C103" s="233"/>
      <c r="D103" s="234"/>
      <c r="E103" s="235"/>
      <c r="F103" s="233"/>
      <c r="G103" s="236"/>
    </row>
    <row r="104" spans="1:7" s="230" customFormat="1" ht="18.75" hidden="1">
      <c r="A104" s="232"/>
      <c r="B104" s="237" t="s">
        <v>106</v>
      </c>
      <c r="C104" s="233"/>
      <c r="D104" s="234"/>
      <c r="E104" s="235"/>
      <c r="F104" s="233"/>
      <c r="G104" s="236"/>
    </row>
    <row r="105" spans="1:7" s="230" customFormat="1" ht="18.75" hidden="1">
      <c r="A105" s="232"/>
      <c r="B105" s="237" t="s">
        <v>107</v>
      </c>
      <c r="C105" s="233"/>
      <c r="D105" s="234"/>
      <c r="E105" s="235">
        <v>2.79067</v>
      </c>
      <c r="F105" s="233"/>
      <c r="G105" s="236"/>
    </row>
    <row r="106" spans="1:7" s="108" customFormat="1" ht="18.75" hidden="1">
      <c r="A106" s="81">
        <v>602300</v>
      </c>
      <c r="B106" s="82" t="s">
        <v>86</v>
      </c>
      <c r="C106" s="83"/>
      <c r="D106" s="84"/>
      <c r="E106" s="85"/>
      <c r="F106" s="83"/>
      <c r="G106" s="86"/>
    </row>
    <row r="107" spans="1:7" s="108" customFormat="1" ht="37.5">
      <c r="A107" s="81">
        <v>602400</v>
      </c>
      <c r="B107" s="82" t="s">
        <v>49</v>
      </c>
      <c r="C107" s="83">
        <v>-20599.894399999997</v>
      </c>
      <c r="D107" s="84">
        <v>-5988.6614</v>
      </c>
      <c r="E107" s="85">
        <v>-517.9063</v>
      </c>
      <c r="F107" s="83"/>
      <c r="G107" s="86"/>
    </row>
    <row r="108" spans="1:7" s="108" customFormat="1" ht="21" customHeight="1" thickBot="1">
      <c r="A108" s="249">
        <v>603000</v>
      </c>
      <c r="B108" s="238" t="s">
        <v>69</v>
      </c>
      <c r="C108" s="239">
        <v>0</v>
      </c>
      <c r="D108" s="240">
        <v>0</v>
      </c>
      <c r="E108" s="241">
        <v>-913.9171</v>
      </c>
      <c r="F108" s="239"/>
      <c r="G108" s="250"/>
    </row>
    <row r="109" spans="1:7" s="108" customFormat="1" ht="26.25" customHeight="1" thickBot="1">
      <c r="A109" s="194"/>
      <c r="B109" s="209" t="s">
        <v>154</v>
      </c>
      <c r="C109" s="210">
        <f>+C75+C108</f>
        <v>-19897.678869999996</v>
      </c>
      <c r="D109" s="210">
        <f>+D75+D108</f>
        <v>702.21553</v>
      </c>
      <c r="E109" s="210">
        <f>+E75+E108</f>
        <v>4155.67446</v>
      </c>
      <c r="F109" s="210"/>
      <c r="G109" s="207"/>
    </row>
    <row r="110" spans="3:13" s="108" customFormat="1" ht="18.75" thickBot="1">
      <c r="C110" s="158"/>
      <c r="D110" s="159"/>
      <c r="E110" s="160"/>
      <c r="F110" s="161"/>
      <c r="G110" s="162"/>
      <c r="M110" s="157"/>
    </row>
    <row r="111" spans="2:13" s="173" customFormat="1" ht="16.5" thickBot="1">
      <c r="B111" s="211" t="s">
        <v>18</v>
      </c>
      <c r="C111" s="212">
        <f>+C45-C69-C73+C109</f>
        <v>-4.69299266114831E-10</v>
      </c>
      <c r="D111" s="216">
        <f>+D45-D69-D73+D109</f>
        <v>-19249.69724999978</v>
      </c>
      <c r="E111" s="213">
        <f>+E45-E69-E73+E109</f>
        <v>4.9112713895738125E-11</v>
      </c>
      <c r="M111" s="214"/>
    </row>
    <row r="112" spans="3:13" s="108" customFormat="1" ht="18">
      <c r="C112" s="163"/>
      <c r="D112" s="164"/>
      <c r="E112" s="165"/>
      <c r="F112" s="162"/>
      <c r="G112" s="162"/>
      <c r="M112" s="157"/>
    </row>
    <row r="113" spans="3:13" s="108" customFormat="1" ht="18">
      <c r="C113" s="163"/>
      <c r="D113" s="164"/>
      <c r="E113" s="165"/>
      <c r="F113" s="162"/>
      <c r="G113" s="162"/>
      <c r="M113" s="157"/>
    </row>
    <row r="114" spans="3:13" s="108" customFormat="1" ht="18">
      <c r="C114" s="163"/>
      <c r="D114" s="164"/>
      <c r="E114" s="166"/>
      <c r="F114" s="162"/>
      <c r="G114" s="162"/>
      <c r="M114" s="157"/>
    </row>
    <row r="115" spans="3:13" s="108" customFormat="1" ht="18">
      <c r="C115" s="163"/>
      <c r="D115" s="164"/>
      <c r="E115" s="165"/>
      <c r="F115" s="162"/>
      <c r="G115" s="162"/>
      <c r="M115" s="157"/>
    </row>
    <row r="116" spans="3:7" s="108" customFormat="1" ht="18">
      <c r="C116" s="163"/>
      <c r="D116" s="164"/>
      <c r="E116" s="165"/>
      <c r="F116" s="162"/>
      <c r="G116" s="162"/>
    </row>
    <row r="117" spans="3:7" s="108" customFormat="1" ht="18">
      <c r="C117" s="163"/>
      <c r="D117" s="164"/>
      <c r="E117" s="165"/>
      <c r="F117" s="162"/>
      <c r="G117" s="162"/>
    </row>
    <row r="118" spans="3:7" s="108" customFormat="1" ht="18">
      <c r="C118" s="163"/>
      <c r="D118" s="164"/>
      <c r="E118" s="165"/>
      <c r="F118" s="162"/>
      <c r="G118" s="162"/>
    </row>
    <row r="119" spans="3:7" s="108" customFormat="1" ht="18">
      <c r="C119" s="163"/>
      <c r="D119" s="164"/>
      <c r="E119" s="165"/>
      <c r="F119" s="162"/>
      <c r="G119" s="162"/>
    </row>
    <row r="120" spans="3:7" s="108" customFormat="1" ht="18">
      <c r="C120" s="163"/>
      <c r="D120" s="164"/>
      <c r="E120" s="165"/>
      <c r="F120" s="162"/>
      <c r="G120" s="162"/>
    </row>
    <row r="121" spans="3:7" s="108" customFormat="1" ht="18">
      <c r="C121" s="163"/>
      <c r="D121" s="164"/>
      <c r="E121" s="165"/>
      <c r="F121" s="163"/>
      <c r="G121" s="163"/>
    </row>
    <row r="122" spans="3:7" s="108" customFormat="1" ht="18">
      <c r="C122" s="163"/>
      <c r="D122" s="164"/>
      <c r="E122" s="165"/>
      <c r="F122" s="163"/>
      <c r="G122" s="163"/>
    </row>
    <row r="123" spans="3:7" s="108" customFormat="1" ht="18">
      <c r="C123" s="163"/>
      <c r="D123" s="164"/>
      <c r="E123" s="165"/>
      <c r="F123" s="163"/>
      <c r="G123" s="163"/>
    </row>
    <row r="124" spans="3:7" s="108" customFormat="1" ht="18">
      <c r="C124" s="163"/>
      <c r="D124" s="164"/>
      <c r="E124" s="165"/>
      <c r="F124" s="163"/>
      <c r="G124" s="163"/>
    </row>
    <row r="125" spans="3:7" s="108" customFormat="1" ht="18">
      <c r="C125" s="163"/>
      <c r="D125" s="164"/>
      <c r="E125" s="165"/>
      <c r="F125" s="163"/>
      <c r="G125" s="163"/>
    </row>
    <row r="126" spans="3:7" s="108" customFormat="1" ht="18">
      <c r="C126" s="163"/>
      <c r="D126" s="164"/>
      <c r="E126" s="165"/>
      <c r="F126" s="163"/>
      <c r="G126" s="163"/>
    </row>
    <row r="127" spans="3:7" s="108" customFormat="1" ht="18">
      <c r="C127" s="163"/>
      <c r="D127" s="164"/>
      <c r="E127" s="165"/>
      <c r="F127" s="163"/>
      <c r="G127" s="163"/>
    </row>
    <row r="128" spans="3:7" s="108" customFormat="1" ht="18">
      <c r="C128" s="163"/>
      <c r="D128" s="164"/>
      <c r="E128" s="165"/>
      <c r="F128" s="163"/>
      <c r="G128" s="163"/>
    </row>
    <row r="129" spans="3:7" s="108" customFormat="1" ht="18">
      <c r="C129" s="163"/>
      <c r="D129" s="164"/>
      <c r="E129" s="165"/>
      <c r="F129" s="163"/>
      <c r="G129" s="163"/>
    </row>
    <row r="130" spans="3:7" s="108" customFormat="1" ht="18">
      <c r="C130" s="163"/>
      <c r="D130" s="164"/>
      <c r="E130" s="165"/>
      <c r="F130" s="163"/>
      <c r="G130" s="163"/>
    </row>
    <row r="131" spans="3:7" s="108" customFormat="1" ht="18">
      <c r="C131" s="163"/>
      <c r="D131" s="164"/>
      <c r="E131" s="165"/>
      <c r="F131" s="163"/>
      <c r="G131" s="163"/>
    </row>
    <row r="132" spans="3:7" s="108" customFormat="1" ht="18">
      <c r="C132" s="163"/>
      <c r="D132" s="164"/>
      <c r="E132" s="165"/>
      <c r="F132" s="163"/>
      <c r="G132" s="163"/>
    </row>
    <row r="133" spans="3:7" s="108" customFormat="1" ht="18">
      <c r="C133" s="163"/>
      <c r="D133" s="164"/>
      <c r="E133" s="165"/>
      <c r="F133" s="163"/>
      <c r="G133" s="163"/>
    </row>
    <row r="134" spans="3:7" s="108" customFormat="1" ht="18">
      <c r="C134" s="163"/>
      <c r="D134" s="164"/>
      <c r="E134" s="165"/>
      <c r="F134" s="163"/>
      <c r="G134" s="163"/>
    </row>
    <row r="135" spans="3:7" s="108" customFormat="1" ht="18">
      <c r="C135" s="163"/>
      <c r="D135" s="164"/>
      <c r="E135" s="165"/>
      <c r="F135" s="163"/>
      <c r="G135" s="163"/>
    </row>
    <row r="136" spans="3:7" s="108" customFormat="1" ht="18">
      <c r="C136" s="163"/>
      <c r="D136" s="164"/>
      <c r="E136" s="165"/>
      <c r="F136" s="163"/>
      <c r="G136" s="163"/>
    </row>
    <row r="137" spans="3:7" s="108" customFormat="1" ht="18">
      <c r="C137" s="163"/>
      <c r="D137" s="164"/>
      <c r="E137" s="165"/>
      <c r="F137" s="163"/>
      <c r="G137" s="163"/>
    </row>
    <row r="138" spans="3:7" s="108" customFormat="1" ht="18">
      <c r="C138" s="163"/>
      <c r="D138" s="164"/>
      <c r="E138" s="165"/>
      <c r="F138" s="163"/>
      <c r="G138" s="163"/>
    </row>
    <row r="139" spans="3:7" s="108" customFormat="1" ht="18">
      <c r="C139" s="163"/>
      <c r="D139" s="164"/>
      <c r="E139" s="165"/>
      <c r="F139" s="163"/>
      <c r="G139" s="163"/>
    </row>
    <row r="140" spans="3:7" s="108" customFormat="1" ht="18">
      <c r="C140" s="163"/>
      <c r="D140" s="164"/>
      <c r="E140" s="165"/>
      <c r="F140" s="163"/>
      <c r="G140" s="163"/>
    </row>
    <row r="141" spans="3:7" s="108" customFormat="1" ht="18">
      <c r="C141" s="163"/>
      <c r="D141" s="164"/>
      <c r="E141" s="165"/>
      <c r="F141" s="163"/>
      <c r="G141" s="163"/>
    </row>
    <row r="142" ht="18.75">
      <c r="C142" s="48"/>
    </row>
    <row r="143" ht="18.75">
      <c r="C143" s="48"/>
    </row>
    <row r="144" ht="18.75">
      <c r="C144" s="48"/>
    </row>
    <row r="145" ht="18.75">
      <c r="C145" s="48"/>
    </row>
    <row r="146" ht="18.75">
      <c r="C146" s="48"/>
    </row>
    <row r="147" ht="18.75">
      <c r="C147" s="48"/>
    </row>
    <row r="148" ht="18.75">
      <c r="C148" s="48"/>
    </row>
    <row r="149" ht="18.75">
      <c r="C149" s="48"/>
    </row>
    <row r="150" ht="18.75">
      <c r="C150" s="48"/>
    </row>
    <row r="151" ht="18.75">
      <c r="C151" s="48"/>
    </row>
    <row r="152" ht="18.75">
      <c r="C152" s="48"/>
    </row>
    <row r="153" ht="18.75">
      <c r="C153" s="48"/>
    </row>
    <row r="154" ht="18.75">
      <c r="C154" s="48"/>
    </row>
    <row r="155" ht="18.75">
      <c r="C155" s="48"/>
    </row>
    <row r="156" ht="18.75">
      <c r="C156" s="48"/>
    </row>
    <row r="157" ht="18.75">
      <c r="C157" s="48"/>
    </row>
    <row r="158" ht="18.75">
      <c r="C158" s="48"/>
    </row>
    <row r="159" ht="18.75">
      <c r="C159" s="48"/>
    </row>
    <row r="160" ht="18.75">
      <c r="C160" s="48"/>
    </row>
    <row r="161" ht="18.75">
      <c r="C161" s="48"/>
    </row>
    <row r="162" ht="18.75">
      <c r="C162" s="48"/>
    </row>
    <row r="163" ht="18.75">
      <c r="C163" s="48"/>
    </row>
    <row r="164" ht="18.75">
      <c r="C164" s="48"/>
    </row>
    <row r="165" ht="18.75">
      <c r="C165" s="48"/>
    </row>
    <row r="166" ht="18.75">
      <c r="C166" s="48"/>
    </row>
    <row r="167" ht="18.75">
      <c r="C167" s="48"/>
    </row>
    <row r="168" ht="18.75">
      <c r="C168" s="48"/>
    </row>
    <row r="169" ht="18.75">
      <c r="C169" s="48"/>
    </row>
    <row r="170" ht="18.75">
      <c r="C170" s="48"/>
    </row>
    <row r="171" ht="18.75">
      <c r="C171" s="48"/>
    </row>
    <row r="172" ht="18.75">
      <c r="C172" s="48"/>
    </row>
    <row r="173" ht="18.75">
      <c r="C173" s="48"/>
    </row>
    <row r="174" ht="18.75">
      <c r="C174" s="48"/>
    </row>
    <row r="175" ht="18.75">
      <c r="C175" s="48"/>
    </row>
    <row r="176" ht="18.75">
      <c r="C176" s="48"/>
    </row>
    <row r="177" ht="18.75">
      <c r="C177" s="48"/>
    </row>
    <row r="178" ht="18.75">
      <c r="C178" s="48"/>
    </row>
    <row r="179" ht="18.75">
      <c r="C179" s="48"/>
    </row>
    <row r="180" ht="18.75">
      <c r="C180" s="48"/>
    </row>
    <row r="181" ht="18.75">
      <c r="C181" s="48"/>
    </row>
    <row r="182" ht="18.75">
      <c r="C182" s="48"/>
    </row>
    <row r="183" ht="18.75">
      <c r="C183" s="48"/>
    </row>
    <row r="184" ht="18.75">
      <c r="C184" s="48"/>
    </row>
    <row r="185" ht="18.75">
      <c r="C185" s="48"/>
    </row>
    <row r="186" ht="18.75">
      <c r="C186" s="48"/>
    </row>
    <row r="187" ht="18.75">
      <c r="C187" s="48"/>
    </row>
    <row r="188" ht="18.75">
      <c r="C188" s="48"/>
    </row>
    <row r="189" ht="18.75">
      <c r="C189" s="48"/>
    </row>
    <row r="190" ht="18.75">
      <c r="C190" s="48"/>
    </row>
    <row r="191" ht="18.75">
      <c r="C191" s="48"/>
    </row>
    <row r="192" ht="18.75">
      <c r="C192" s="48"/>
    </row>
    <row r="193" ht="18.75">
      <c r="C193" s="48"/>
    </row>
    <row r="194" ht="18.75">
      <c r="C194" s="48"/>
    </row>
    <row r="195" ht="18.75">
      <c r="C195" s="48"/>
    </row>
    <row r="196" ht="18.75">
      <c r="C196" s="48"/>
    </row>
    <row r="197" ht="18.75">
      <c r="C197" s="48"/>
    </row>
    <row r="198" ht="18.75">
      <c r="C198" s="48"/>
    </row>
    <row r="199" ht="18.75">
      <c r="C199" s="48"/>
    </row>
    <row r="200" ht="18.75">
      <c r="C200" s="48"/>
    </row>
    <row r="201" ht="18.75">
      <c r="C201" s="48"/>
    </row>
    <row r="202" ht="18.75">
      <c r="C202" s="48"/>
    </row>
    <row r="203" ht="18.75">
      <c r="C203" s="48"/>
    </row>
    <row r="204" ht="18.75">
      <c r="C204" s="48"/>
    </row>
    <row r="205" ht="18.75">
      <c r="C205" s="48"/>
    </row>
    <row r="206" ht="18.75">
      <c r="C206" s="48"/>
    </row>
    <row r="207" ht="18.75">
      <c r="C207" s="48"/>
    </row>
    <row r="208" ht="18.75">
      <c r="C208" s="48"/>
    </row>
    <row r="209" ht="18.75">
      <c r="C209" s="48"/>
    </row>
    <row r="210" ht="18.75">
      <c r="C210" s="48"/>
    </row>
    <row r="211" ht="18.75">
      <c r="C211" s="48"/>
    </row>
    <row r="212" ht="18.75">
      <c r="C212" s="48"/>
    </row>
    <row r="213" ht="18.75">
      <c r="C213" s="48"/>
    </row>
    <row r="214" ht="18.75">
      <c r="C214" s="48"/>
    </row>
    <row r="215" ht="18.75">
      <c r="C215" s="48"/>
    </row>
    <row r="216" ht="18.75">
      <c r="C216" s="48"/>
    </row>
    <row r="217" ht="18.75">
      <c r="C217" s="48"/>
    </row>
    <row r="218" ht="18.75">
      <c r="C218" s="48"/>
    </row>
    <row r="219" ht="18.75">
      <c r="C219" s="48"/>
    </row>
    <row r="220" ht="18.75">
      <c r="C220" s="48"/>
    </row>
    <row r="221" ht="18.75">
      <c r="C221" s="48"/>
    </row>
    <row r="222" ht="18.75">
      <c r="C222" s="48"/>
    </row>
    <row r="223" ht="18.75">
      <c r="C223" s="48"/>
    </row>
    <row r="224" ht="18.75">
      <c r="C224" s="48"/>
    </row>
    <row r="225" ht="18.75">
      <c r="C225" s="48"/>
    </row>
    <row r="226" ht="18.75">
      <c r="C226" s="48"/>
    </row>
    <row r="227" ht="18.75">
      <c r="C227" s="48"/>
    </row>
    <row r="228" ht="18.75">
      <c r="C228" s="48"/>
    </row>
    <row r="229" ht="18.75">
      <c r="C229" s="48"/>
    </row>
    <row r="230" ht="18.75">
      <c r="C230" s="48"/>
    </row>
    <row r="231" ht="18.75">
      <c r="C231" s="48"/>
    </row>
    <row r="232" ht="18.75">
      <c r="C232" s="48"/>
    </row>
    <row r="233" ht="18.75">
      <c r="C233" s="48"/>
    </row>
    <row r="234" ht="18.75">
      <c r="C234" s="48"/>
    </row>
    <row r="235" ht="18.75">
      <c r="C235" s="48"/>
    </row>
    <row r="236" ht="18.75">
      <c r="C236" s="48"/>
    </row>
    <row r="237" ht="18.75">
      <c r="C237" s="48"/>
    </row>
    <row r="238" ht="18.75">
      <c r="C238" s="48"/>
    </row>
    <row r="239" ht="18.75">
      <c r="C239" s="48"/>
    </row>
    <row r="240" ht="18.75">
      <c r="C240" s="48"/>
    </row>
    <row r="241" ht="18.75">
      <c r="C241" s="48"/>
    </row>
    <row r="242" ht="18.75">
      <c r="C242" s="48"/>
    </row>
    <row r="243" ht="18.75">
      <c r="C243" s="48"/>
    </row>
    <row r="244" ht="18.75">
      <c r="C244" s="48"/>
    </row>
    <row r="245" ht="18.75">
      <c r="C245" s="48"/>
    </row>
    <row r="246" ht="18.75">
      <c r="C246" s="48"/>
    </row>
    <row r="247" ht="18.75">
      <c r="C247" s="48"/>
    </row>
    <row r="248" ht="18.75">
      <c r="C248" s="48"/>
    </row>
    <row r="249" ht="18.75">
      <c r="C249" s="48"/>
    </row>
    <row r="250" ht="18.75">
      <c r="C250" s="48"/>
    </row>
    <row r="251" ht="18.75">
      <c r="C251" s="48"/>
    </row>
    <row r="252" ht="18.75">
      <c r="C252" s="48"/>
    </row>
    <row r="253" ht="18.75">
      <c r="C253" s="48"/>
    </row>
    <row r="254" ht="18.75">
      <c r="C254" s="48"/>
    </row>
    <row r="255" ht="18.75">
      <c r="C255" s="48"/>
    </row>
    <row r="256" ht="18.75">
      <c r="C256" s="48"/>
    </row>
    <row r="257" ht="18.75">
      <c r="C257" s="48"/>
    </row>
    <row r="258" ht="18.75">
      <c r="C258" s="48"/>
    </row>
    <row r="259" ht="18.75">
      <c r="C259" s="48"/>
    </row>
    <row r="260" ht="18.75">
      <c r="C260" s="48"/>
    </row>
    <row r="261" ht="18.75">
      <c r="C261" s="48"/>
    </row>
    <row r="262" ht="18.75">
      <c r="C262" s="48"/>
    </row>
    <row r="263" ht="18.75">
      <c r="C263" s="48"/>
    </row>
    <row r="264" ht="18.75">
      <c r="C264" s="48"/>
    </row>
    <row r="265" ht="18.75">
      <c r="C265" s="48"/>
    </row>
    <row r="266" ht="18.75">
      <c r="C266" s="48"/>
    </row>
    <row r="267" ht="18.75">
      <c r="C267" s="48"/>
    </row>
    <row r="268" ht="18.75">
      <c r="C268" s="48"/>
    </row>
    <row r="269" ht="18.75">
      <c r="C269" s="48"/>
    </row>
    <row r="270" ht="18.75">
      <c r="C270" s="48"/>
    </row>
    <row r="271" ht="18.75">
      <c r="C271" s="48"/>
    </row>
    <row r="272" ht="18.75">
      <c r="C272" s="48"/>
    </row>
    <row r="273" ht="18.75">
      <c r="C273" s="48"/>
    </row>
    <row r="274" ht="18.75">
      <c r="C274" s="48"/>
    </row>
    <row r="275" ht="18.75">
      <c r="C275" s="48"/>
    </row>
    <row r="276" ht="18.75">
      <c r="C276" s="48"/>
    </row>
    <row r="277" ht="18.75">
      <c r="C277" s="48"/>
    </row>
    <row r="278" ht="18.75">
      <c r="C278" s="48"/>
    </row>
    <row r="279" ht="18.75">
      <c r="C279" s="48"/>
    </row>
    <row r="280" ht="18.75">
      <c r="C280" s="48"/>
    </row>
    <row r="281" ht="18.75">
      <c r="C281" s="48"/>
    </row>
    <row r="282" ht="18.75">
      <c r="C282" s="48"/>
    </row>
    <row r="283" ht="18.75">
      <c r="C283" s="48"/>
    </row>
    <row r="284" ht="18.75">
      <c r="C284" s="48"/>
    </row>
    <row r="285" ht="18.75">
      <c r="C285" s="48"/>
    </row>
    <row r="286" ht="18.75">
      <c r="C286" s="48"/>
    </row>
    <row r="287" ht="18.75">
      <c r="C287" s="48"/>
    </row>
    <row r="288" ht="18.75">
      <c r="C288" s="48"/>
    </row>
    <row r="289" ht="18.75">
      <c r="C289" s="48"/>
    </row>
    <row r="290" ht="18.75">
      <c r="C290" s="48"/>
    </row>
    <row r="291" ht="18.75">
      <c r="C291" s="48"/>
    </row>
    <row r="292" ht="18.75">
      <c r="C292" s="48"/>
    </row>
    <row r="293" ht="18.75">
      <c r="C293" s="48"/>
    </row>
    <row r="294" ht="18.75">
      <c r="C294" s="48"/>
    </row>
    <row r="295" ht="18.75">
      <c r="C295" s="48"/>
    </row>
    <row r="296" ht="18.75">
      <c r="C296" s="48"/>
    </row>
    <row r="297" ht="18.75">
      <c r="C297" s="48"/>
    </row>
    <row r="298" ht="18.75">
      <c r="C298" s="48"/>
    </row>
    <row r="299" ht="18.75">
      <c r="C299" s="48"/>
    </row>
    <row r="300" ht="18.75">
      <c r="C300" s="48"/>
    </row>
    <row r="301" ht="18.75">
      <c r="C301" s="48"/>
    </row>
    <row r="302" ht="18.75">
      <c r="C302" s="48"/>
    </row>
    <row r="303" ht="18.75">
      <c r="C303" s="48"/>
    </row>
    <row r="304" ht="18.75">
      <c r="C304" s="48"/>
    </row>
    <row r="305" ht="18.75">
      <c r="C305" s="48"/>
    </row>
    <row r="306" ht="18.75">
      <c r="C306" s="48"/>
    </row>
    <row r="307" ht="18.75">
      <c r="C307" s="48"/>
    </row>
    <row r="308" ht="18.75">
      <c r="C308" s="48"/>
    </row>
    <row r="309" ht="18.75">
      <c r="C309" s="48"/>
    </row>
    <row r="310" ht="18.75">
      <c r="C310" s="48"/>
    </row>
    <row r="311" ht="18.75">
      <c r="C311" s="48"/>
    </row>
    <row r="312" ht="18.75">
      <c r="C312" s="48"/>
    </row>
    <row r="313" ht="18.75">
      <c r="C313" s="48"/>
    </row>
    <row r="314" ht="18.75">
      <c r="C314" s="48"/>
    </row>
    <row r="315" ht="18.75">
      <c r="C315" s="48"/>
    </row>
    <row r="316" ht="18.75">
      <c r="C316" s="48"/>
    </row>
    <row r="317" ht="18.75">
      <c r="C317" s="48"/>
    </row>
    <row r="318" ht="18.75">
      <c r="C318" s="48"/>
    </row>
    <row r="319" ht="18.75">
      <c r="C319" s="48"/>
    </row>
    <row r="320" ht="18.75">
      <c r="C320" s="48"/>
    </row>
    <row r="321" ht="18.75">
      <c r="C321" s="48"/>
    </row>
    <row r="322" ht="18.75">
      <c r="C322" s="48"/>
    </row>
    <row r="323" ht="18.75">
      <c r="C323" s="48"/>
    </row>
    <row r="324" ht="18.75">
      <c r="C324" s="48"/>
    </row>
    <row r="325" ht="18.75">
      <c r="C325" s="48"/>
    </row>
    <row r="326" ht="18.75">
      <c r="C326" s="48"/>
    </row>
    <row r="327" ht="18.75">
      <c r="C327" s="48"/>
    </row>
    <row r="328" ht="18.75">
      <c r="C328" s="48"/>
    </row>
    <row r="329" ht="18.75">
      <c r="C329" s="48"/>
    </row>
    <row r="330" ht="18.75">
      <c r="C330" s="48"/>
    </row>
    <row r="331" ht="18.75">
      <c r="C331" s="48"/>
    </row>
    <row r="332" ht="18.75">
      <c r="C332" s="48"/>
    </row>
    <row r="333" ht="18.75">
      <c r="C333" s="48"/>
    </row>
    <row r="334" ht="18.75">
      <c r="C334" s="48"/>
    </row>
    <row r="335" ht="18.75">
      <c r="C335" s="48"/>
    </row>
    <row r="336" ht="18.75">
      <c r="C336" s="48"/>
    </row>
    <row r="337" ht="18.75">
      <c r="C337" s="48"/>
    </row>
    <row r="338" ht="18.75">
      <c r="C338" s="48"/>
    </row>
    <row r="339" ht="18.75">
      <c r="C339" s="48"/>
    </row>
    <row r="340" ht="18.75">
      <c r="C340" s="48"/>
    </row>
    <row r="341" ht="18.75">
      <c r="C341" s="48"/>
    </row>
    <row r="342" ht="18.75">
      <c r="C342" s="48"/>
    </row>
    <row r="343" ht="18.75">
      <c r="C343" s="48"/>
    </row>
    <row r="344" ht="18.75">
      <c r="C344" s="48"/>
    </row>
    <row r="345" ht="18.75">
      <c r="C345" s="48"/>
    </row>
    <row r="346" ht="18.75">
      <c r="C346" s="48"/>
    </row>
    <row r="347" ht="18.75">
      <c r="C347" s="48"/>
    </row>
    <row r="348" ht="18.75">
      <c r="C348" s="48"/>
    </row>
    <row r="349" ht="18.75">
      <c r="C349" s="48"/>
    </row>
    <row r="350" ht="18.75">
      <c r="C350" s="48"/>
    </row>
    <row r="351" ht="18.75">
      <c r="C351" s="48"/>
    </row>
    <row r="352" ht="18.75">
      <c r="C352" s="48"/>
    </row>
    <row r="353" ht="18.75">
      <c r="C353" s="48"/>
    </row>
    <row r="354" ht="18.75">
      <c r="C354" s="48"/>
    </row>
  </sheetData>
  <sheetProtection/>
  <mergeCells count="1">
    <mergeCell ref="A1:G1"/>
  </mergeCells>
  <printOptions horizontalCentered="1"/>
  <pageMargins left="0" right="0" top="0.3937007874015748" bottom="0" header="0" footer="0"/>
  <pageSetup fitToHeight="5" horizontalDpi="600" verticalDpi="600" orientation="portrait" paperSize="9" scale="65" r:id="rId1"/>
  <headerFooter alignWithMargins="0">
    <oddFooter>&amp;C&amp;P</oddFooter>
  </headerFooter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74"/>
  <sheetViews>
    <sheetView showZeros="0" view="pageBreakPreview" zoomScale="75" zoomScaleNormal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2.125" style="108" customWidth="1"/>
    <col min="2" max="2" width="88.125" style="108" customWidth="1"/>
    <col min="3" max="3" width="13.625" style="108" customWidth="1"/>
    <col min="4" max="4" width="13.625" style="290" customWidth="1"/>
    <col min="5" max="5" width="14.00390625" style="108" customWidth="1"/>
    <col min="6" max="6" width="14.25390625" style="108" customWidth="1"/>
    <col min="7" max="7" width="10.125" style="108" customWidth="1"/>
    <col min="8" max="8" width="12.625" style="108" customWidth="1"/>
    <col min="9" max="9" width="13.875" style="108" customWidth="1"/>
    <col min="10" max="16384" width="9.125" style="108" customWidth="1"/>
  </cols>
  <sheetData>
    <row r="1" spans="1:5" s="173" customFormat="1" ht="56.25" customHeight="1" thickBot="1">
      <c r="A1" s="252" t="s">
        <v>0</v>
      </c>
      <c r="B1" s="253" t="s">
        <v>1</v>
      </c>
      <c r="C1" s="254" t="s">
        <v>118</v>
      </c>
      <c r="D1" s="172" t="s">
        <v>34</v>
      </c>
      <c r="E1" s="255" t="s">
        <v>119</v>
      </c>
    </row>
    <row r="2" spans="1:5" s="79" customFormat="1" ht="27" customHeight="1" thickBot="1">
      <c r="A2" s="93"/>
      <c r="B2" s="9" t="s">
        <v>36</v>
      </c>
      <c r="C2" s="256"/>
      <c r="D2" s="256"/>
      <c r="E2" s="217">
        <f aca="true" t="shared" si="0" ref="E2:E19">IF(C2=0,"",$D2/C2*100)</f>
      </c>
    </row>
    <row r="3" spans="1:5" s="5" customFormat="1" ht="21" customHeight="1" thickBot="1">
      <c r="A3" s="70">
        <v>10000000</v>
      </c>
      <c r="B3" s="71" t="s">
        <v>2</v>
      </c>
      <c r="C3" s="72">
        <f>SUM(C4:C7)</f>
        <v>7672.1</v>
      </c>
      <c r="D3" s="72">
        <f>SUM(D4:D7)</f>
        <v>1853.0336399999999</v>
      </c>
      <c r="E3" s="218">
        <f t="shared" si="0"/>
        <v>24.15288695402823</v>
      </c>
    </row>
    <row r="4" spans="1:5" s="5" customFormat="1" ht="37.5">
      <c r="A4" s="62">
        <v>12020000</v>
      </c>
      <c r="B4" s="95" t="s">
        <v>141</v>
      </c>
      <c r="C4" s="41">
        <v>0</v>
      </c>
      <c r="D4" s="41">
        <v>17.414060000000003</v>
      </c>
      <c r="E4" s="43">
        <f t="shared" si="0"/>
      </c>
    </row>
    <row r="5" spans="1:5" s="5" customFormat="1" ht="18.75">
      <c r="A5" s="64">
        <v>12030000</v>
      </c>
      <c r="B5" s="94" t="s">
        <v>44</v>
      </c>
      <c r="C5" s="46">
        <v>4026.1</v>
      </c>
      <c r="D5" s="46">
        <v>922.50326</v>
      </c>
      <c r="E5" s="96">
        <f t="shared" si="0"/>
        <v>22.913073694145698</v>
      </c>
    </row>
    <row r="6" spans="1:5" s="5" customFormat="1" ht="18.75">
      <c r="A6" s="64">
        <v>19010000</v>
      </c>
      <c r="B6" s="94" t="s">
        <v>45</v>
      </c>
      <c r="C6" s="46">
        <v>3646</v>
      </c>
      <c r="D6" s="46">
        <v>910.2545600000001</v>
      </c>
      <c r="E6" s="96">
        <f t="shared" si="0"/>
        <v>24.965840921557874</v>
      </c>
    </row>
    <row r="7" spans="1:5" s="5" customFormat="1" ht="19.5" thickBot="1">
      <c r="A7" s="97">
        <v>19050000</v>
      </c>
      <c r="B7" s="98" t="s">
        <v>13</v>
      </c>
      <c r="C7" s="99">
        <v>0</v>
      </c>
      <c r="D7" s="99">
        <v>2.8617600000000003</v>
      </c>
      <c r="E7" s="101">
        <f t="shared" si="0"/>
      </c>
    </row>
    <row r="8" spans="1:5" s="5" customFormat="1" ht="20.25" customHeight="1" thickBot="1">
      <c r="A8" s="70">
        <v>20000000</v>
      </c>
      <c r="B8" s="71" t="s">
        <v>5</v>
      </c>
      <c r="C8" s="72">
        <f>SUM(C9:C13)</f>
        <v>45438.123</v>
      </c>
      <c r="D8" s="72">
        <f>SUM(D9:D13)</f>
        <v>16172.60959</v>
      </c>
      <c r="E8" s="73">
        <f t="shared" si="0"/>
        <v>35.5926004910018</v>
      </c>
    </row>
    <row r="9" spans="1:5" s="5" customFormat="1" ht="93.75" hidden="1">
      <c r="A9" s="62">
        <v>21010000</v>
      </c>
      <c r="B9" s="95" t="s">
        <v>142</v>
      </c>
      <c r="C9" s="41"/>
      <c r="D9" s="41"/>
      <c r="E9" s="43">
        <f t="shared" si="0"/>
      </c>
    </row>
    <row r="10" spans="1:5" s="5" customFormat="1" ht="37.5">
      <c r="A10" s="64">
        <v>21110000</v>
      </c>
      <c r="B10" s="94" t="s">
        <v>143</v>
      </c>
      <c r="C10" s="46">
        <v>160</v>
      </c>
      <c r="D10" s="46">
        <v>41.01033</v>
      </c>
      <c r="E10" s="96">
        <f t="shared" si="0"/>
        <v>25.63145625</v>
      </c>
    </row>
    <row r="11" spans="1:5" s="5" customFormat="1" ht="18.75">
      <c r="A11" s="64">
        <v>24060000</v>
      </c>
      <c r="B11" s="94" t="s">
        <v>8</v>
      </c>
      <c r="C11" s="46">
        <v>185.4</v>
      </c>
      <c r="D11" s="46">
        <v>38.79829</v>
      </c>
      <c r="E11" s="96">
        <f t="shared" si="0"/>
        <v>20.926801510248115</v>
      </c>
    </row>
    <row r="12" spans="1:5" s="5" customFormat="1" ht="18.75">
      <c r="A12" s="64">
        <v>24110000</v>
      </c>
      <c r="B12" s="94" t="s">
        <v>79</v>
      </c>
      <c r="C12" s="46">
        <v>10</v>
      </c>
      <c r="D12" s="46">
        <v>2.40025</v>
      </c>
      <c r="E12" s="96">
        <f t="shared" si="0"/>
        <v>24.0025</v>
      </c>
    </row>
    <row r="13" spans="1:5" s="5" customFormat="1" ht="19.5" thickBot="1">
      <c r="A13" s="97">
        <v>25000000</v>
      </c>
      <c r="B13" s="102" t="s">
        <v>12</v>
      </c>
      <c r="C13" s="99">
        <v>45082.723</v>
      </c>
      <c r="D13" s="99">
        <v>16090.40072</v>
      </c>
      <c r="E13" s="101">
        <f t="shared" si="0"/>
        <v>35.69083597723235</v>
      </c>
    </row>
    <row r="14" spans="1:5" s="5" customFormat="1" ht="21.75" customHeight="1" hidden="1" thickBot="1">
      <c r="A14" s="70">
        <v>30000000</v>
      </c>
      <c r="B14" s="71" t="s">
        <v>76</v>
      </c>
      <c r="C14" s="72">
        <f>+C15</f>
        <v>0</v>
      </c>
      <c r="D14" s="72">
        <f>+D15</f>
        <v>0</v>
      </c>
      <c r="E14" s="73">
        <f t="shared" si="0"/>
      </c>
    </row>
    <row r="15" spans="1:5" s="5" customFormat="1" ht="38.25" hidden="1" thickBot="1">
      <c r="A15" s="65">
        <v>31030000</v>
      </c>
      <c r="B15" s="58" t="s">
        <v>144</v>
      </c>
      <c r="C15" s="38"/>
      <c r="D15" s="38"/>
      <c r="E15" s="40">
        <f t="shared" si="0"/>
      </c>
    </row>
    <row r="16" spans="1:5" s="79" customFormat="1" ht="23.25" customHeight="1" thickBot="1">
      <c r="A16" s="75"/>
      <c r="B16" s="76" t="s">
        <v>147</v>
      </c>
      <c r="C16" s="77">
        <f>+C3+C8+C14</f>
        <v>53110.223</v>
      </c>
      <c r="D16" s="77">
        <f>+D3+D8+D14</f>
        <v>18025.64323</v>
      </c>
      <c r="E16" s="219">
        <f t="shared" si="0"/>
        <v>33.940063158838555</v>
      </c>
    </row>
    <row r="17" spans="1:5" s="5" customFormat="1" ht="23.25" customHeight="1" thickBot="1">
      <c r="A17" s="69">
        <v>41030000</v>
      </c>
      <c r="B17" s="59" t="s">
        <v>11</v>
      </c>
      <c r="C17" s="44">
        <f>SUM(C18:C18)</f>
        <v>13723.5</v>
      </c>
      <c r="D17" s="44">
        <f>SUM(D18:D18)</f>
        <v>2538.51272</v>
      </c>
      <c r="E17" s="45">
        <f t="shared" si="0"/>
        <v>18.497560534848983</v>
      </c>
    </row>
    <row r="18" spans="1:5" s="5" customFormat="1" ht="57" thickBot="1">
      <c r="A18" s="64">
        <v>41034400</v>
      </c>
      <c r="B18" s="54" t="s">
        <v>140</v>
      </c>
      <c r="C18" s="46">
        <v>13723.5</v>
      </c>
      <c r="D18" s="46">
        <v>2538.51272</v>
      </c>
      <c r="E18" s="96">
        <f t="shared" si="0"/>
        <v>18.497560534848983</v>
      </c>
    </row>
    <row r="19" spans="1:5" s="79" customFormat="1" ht="27.75" customHeight="1" thickBot="1">
      <c r="A19" s="103"/>
      <c r="B19" s="104" t="s">
        <v>50</v>
      </c>
      <c r="C19" s="105">
        <f>C16+C17</f>
        <v>66833.723</v>
      </c>
      <c r="D19" s="105">
        <f>D16+D17</f>
        <v>20564.15595</v>
      </c>
      <c r="E19" s="107">
        <f t="shared" si="0"/>
        <v>30.769131251299587</v>
      </c>
    </row>
    <row r="20" spans="1:5" s="199" customFormat="1" ht="25.5" customHeight="1" thickBot="1">
      <c r="A20" s="257"/>
      <c r="B20" s="9" t="s">
        <v>52</v>
      </c>
      <c r="C20" s="134"/>
      <c r="D20" s="135"/>
      <c r="E20" s="220"/>
    </row>
    <row r="21" spans="1:7" ht="18.75">
      <c r="A21" s="258">
        <v>10000</v>
      </c>
      <c r="B21" s="259" t="s">
        <v>55</v>
      </c>
      <c r="C21" s="126">
        <v>1013.161</v>
      </c>
      <c r="D21" s="39">
        <v>247.38454000000002</v>
      </c>
      <c r="E21" s="144">
        <f aca="true" t="shared" si="1" ref="E21:E39">IF(C21=0,"",IF(($D21/C21*100)&gt;=200,"В/100",$D21/C21*100))</f>
        <v>24.41710053979575</v>
      </c>
      <c r="F21" s="124"/>
      <c r="G21" s="145"/>
    </row>
    <row r="22" spans="1:7" ht="18.75">
      <c r="A22" s="260">
        <v>70000</v>
      </c>
      <c r="B22" s="261" t="s">
        <v>56</v>
      </c>
      <c r="C22" s="118">
        <v>18001.623</v>
      </c>
      <c r="D22" s="100">
        <v>5227.00772</v>
      </c>
      <c r="E22" s="144">
        <f t="shared" si="1"/>
        <v>29.03631367016185</v>
      </c>
      <c r="F22" s="146"/>
      <c r="G22" s="147"/>
    </row>
    <row r="23" spans="1:5" ht="18.75">
      <c r="A23" s="260">
        <v>80000</v>
      </c>
      <c r="B23" s="261" t="s">
        <v>57</v>
      </c>
      <c r="C23" s="118">
        <v>11505.543</v>
      </c>
      <c r="D23" s="100">
        <v>5888.2337</v>
      </c>
      <c r="E23" s="123">
        <f t="shared" si="1"/>
        <v>51.177364684135284</v>
      </c>
    </row>
    <row r="24" spans="1:5" ht="18.75">
      <c r="A24" s="262">
        <v>90000</v>
      </c>
      <c r="B24" s="263" t="s">
        <v>87</v>
      </c>
      <c r="C24" s="119">
        <v>16942.152100000003</v>
      </c>
      <c r="D24" s="47">
        <v>4716.19383</v>
      </c>
      <c r="E24" s="123">
        <f t="shared" si="1"/>
        <v>27.83704102148864</v>
      </c>
    </row>
    <row r="25" spans="1:5" ht="18.75">
      <c r="A25" s="260">
        <v>110000</v>
      </c>
      <c r="B25" s="264" t="s">
        <v>59</v>
      </c>
      <c r="C25" s="119">
        <v>2488.50966</v>
      </c>
      <c r="D25" s="47">
        <v>672.25162</v>
      </c>
      <c r="E25" s="123">
        <f t="shared" si="1"/>
        <v>27.01422585596875</v>
      </c>
    </row>
    <row r="26" spans="1:5" ht="18.75">
      <c r="A26" s="262">
        <v>130000</v>
      </c>
      <c r="B26" s="263" t="s">
        <v>61</v>
      </c>
      <c r="C26" s="119">
        <v>188.4</v>
      </c>
      <c r="D26" s="100">
        <v>134.12842</v>
      </c>
      <c r="E26" s="123">
        <f t="shared" si="1"/>
        <v>71.19342887473461</v>
      </c>
    </row>
    <row r="27" spans="1:5" ht="18.75">
      <c r="A27" s="262">
        <v>150000</v>
      </c>
      <c r="B27" s="263" t="s">
        <v>62</v>
      </c>
      <c r="C27" s="119">
        <v>17593.16388</v>
      </c>
      <c r="D27" s="47">
        <v>1249.4453999999998</v>
      </c>
      <c r="E27" s="123">
        <f t="shared" si="1"/>
        <v>7.101880074114332</v>
      </c>
    </row>
    <row r="28" spans="1:5" ht="20.25" customHeight="1">
      <c r="A28" s="265">
        <v>170000</v>
      </c>
      <c r="B28" s="266" t="s">
        <v>88</v>
      </c>
      <c r="C28" s="125">
        <v>24282.66241</v>
      </c>
      <c r="D28" s="47">
        <v>4038.93843</v>
      </c>
      <c r="E28" s="123">
        <f t="shared" si="1"/>
        <v>16.633013142482675</v>
      </c>
    </row>
    <row r="29" spans="1:5" ht="18.75">
      <c r="A29" s="267">
        <v>180000</v>
      </c>
      <c r="B29" s="263" t="s">
        <v>63</v>
      </c>
      <c r="C29" s="121">
        <v>130</v>
      </c>
      <c r="D29" s="47">
        <v>80</v>
      </c>
      <c r="E29" s="123">
        <f t="shared" si="1"/>
        <v>61.53846153846154</v>
      </c>
    </row>
    <row r="30" spans="1:5" ht="21" customHeight="1">
      <c r="A30" s="268" t="s">
        <v>47</v>
      </c>
      <c r="B30" s="266" t="s">
        <v>48</v>
      </c>
      <c r="C30" s="148">
        <v>229.53498000000002</v>
      </c>
      <c r="D30" s="143">
        <v>69.53497999999999</v>
      </c>
      <c r="E30" s="123">
        <f t="shared" si="1"/>
        <v>30.29384889396814</v>
      </c>
    </row>
    <row r="31" spans="1:5" ht="18.75" customHeight="1">
      <c r="A31" s="265">
        <v>210000</v>
      </c>
      <c r="B31" s="266" t="s">
        <v>89</v>
      </c>
      <c r="C31" s="125">
        <v>181</v>
      </c>
      <c r="D31" s="42">
        <v>6.06604</v>
      </c>
      <c r="E31" s="123">
        <f t="shared" si="1"/>
        <v>3.351403314917127</v>
      </c>
    </row>
    <row r="32" spans="1:5" ht="18.75">
      <c r="A32" s="265" t="s">
        <v>46</v>
      </c>
      <c r="B32" s="266" t="s">
        <v>65</v>
      </c>
      <c r="C32" s="125">
        <v>5217.72704</v>
      </c>
      <c r="D32" s="42">
        <v>946.1141600000001</v>
      </c>
      <c r="E32" s="123">
        <f t="shared" si="1"/>
        <v>18.13268790695498</v>
      </c>
    </row>
    <row r="33" spans="1:5" ht="18.75">
      <c r="A33" s="262">
        <v>250000</v>
      </c>
      <c r="B33" s="263" t="s">
        <v>64</v>
      </c>
      <c r="C33" s="119">
        <f>+C34+C35</f>
        <v>534.878</v>
      </c>
      <c r="D33" s="47">
        <f>+D34+D35</f>
        <v>0</v>
      </c>
      <c r="E33" s="123">
        <f t="shared" si="1"/>
        <v>0</v>
      </c>
    </row>
    <row r="34" spans="1:5" ht="18.75">
      <c r="A34" s="258">
        <v>250404</v>
      </c>
      <c r="B34" s="269" t="s">
        <v>30</v>
      </c>
      <c r="C34" s="126">
        <v>524.378</v>
      </c>
      <c r="D34" s="39">
        <v>0</v>
      </c>
      <c r="E34" s="40">
        <f t="shared" si="1"/>
        <v>0</v>
      </c>
    </row>
    <row r="35" spans="1:5" ht="57" thickBot="1">
      <c r="A35" s="258">
        <v>250913</v>
      </c>
      <c r="B35" s="269" t="s">
        <v>19</v>
      </c>
      <c r="C35" s="126">
        <v>10.5</v>
      </c>
      <c r="D35" s="39">
        <v>0</v>
      </c>
      <c r="E35" s="40">
        <f t="shared" si="1"/>
        <v>0</v>
      </c>
    </row>
    <row r="36" spans="1:7" s="199" customFormat="1" ht="30" customHeight="1" hidden="1" thickBot="1">
      <c r="A36" s="270"/>
      <c r="B36" s="271" t="s">
        <v>150</v>
      </c>
      <c r="C36" s="202">
        <f>SUM(C21:C33)</f>
        <v>98308.35507</v>
      </c>
      <c r="D36" s="106">
        <f>SUM(D21:D33)</f>
        <v>23275.298840000007</v>
      </c>
      <c r="E36" s="207">
        <f t="shared" si="1"/>
        <v>23.67580947054494</v>
      </c>
      <c r="F36" s="203"/>
      <c r="G36" s="203"/>
    </row>
    <row r="37" spans="1:5" ht="18.75" hidden="1">
      <c r="A37" s="272">
        <v>250380</v>
      </c>
      <c r="B37" s="273" t="s">
        <v>129</v>
      </c>
      <c r="C37" s="119"/>
      <c r="D37" s="47"/>
      <c r="E37" s="123">
        <f t="shared" si="1"/>
      </c>
    </row>
    <row r="38" spans="1:5" ht="38.25" customHeight="1" hidden="1" thickBot="1">
      <c r="A38" s="262">
        <v>250348</v>
      </c>
      <c r="B38" s="263" t="s">
        <v>28</v>
      </c>
      <c r="C38" s="119"/>
      <c r="D38" s="47"/>
      <c r="E38" s="123">
        <f t="shared" si="1"/>
      </c>
    </row>
    <row r="39" spans="1:7" s="199" customFormat="1" ht="32.25" customHeight="1" thickBot="1">
      <c r="A39" s="274"/>
      <c r="B39" s="209" t="s">
        <v>151</v>
      </c>
      <c r="C39" s="202">
        <f>SUM(C36:C38)</f>
        <v>98308.35507</v>
      </c>
      <c r="D39" s="106">
        <f>SUM(D36:D38)</f>
        <v>23275.298840000007</v>
      </c>
      <c r="E39" s="207">
        <f t="shared" si="1"/>
        <v>23.67580947054494</v>
      </c>
      <c r="G39" s="197"/>
    </row>
    <row r="40" spans="1:5" s="199" customFormat="1" ht="27.75" customHeight="1" thickBot="1">
      <c r="A40" s="257"/>
      <c r="B40" s="9" t="s">
        <v>66</v>
      </c>
      <c r="C40" s="134"/>
      <c r="D40" s="135"/>
      <c r="E40" s="220"/>
    </row>
    <row r="41" spans="1:5" ht="37.5">
      <c r="A41" s="275">
        <v>250908</v>
      </c>
      <c r="B41" s="276" t="s">
        <v>21</v>
      </c>
      <c r="C41" s="149">
        <v>174.5</v>
      </c>
      <c r="D41" s="150">
        <v>0</v>
      </c>
      <c r="E41" s="151">
        <f>IF(C41=0,"",IF(($D41/C41*100)&gt;=200,"В/100",$D41/C41*100))</f>
        <v>0</v>
      </c>
    </row>
    <row r="42" spans="1:6" ht="37.5">
      <c r="A42" s="267">
        <v>250909</v>
      </c>
      <c r="B42" s="277" t="s">
        <v>17</v>
      </c>
      <c r="C42" s="121">
        <v>-175</v>
      </c>
      <c r="D42" s="122">
        <v>-45.591800000000006</v>
      </c>
      <c r="E42" s="123">
        <f>IF(C42=0,"",IF(($D42/C42*100)&gt;=200,"В/100",$D42/C42*100))</f>
        <v>26.052457142857143</v>
      </c>
      <c r="F42" s="155"/>
    </row>
    <row r="43" spans="1:5" ht="37.5">
      <c r="A43" s="267">
        <v>250911</v>
      </c>
      <c r="B43" s="152" t="s">
        <v>22</v>
      </c>
      <c r="C43" s="121">
        <v>1100</v>
      </c>
      <c r="D43" s="122">
        <v>222</v>
      </c>
      <c r="E43" s="123">
        <f>IF(C43=0,"",IF(($D43/C43*100)&gt;=200,"В/100",$D43/C43*100))</f>
        <v>20.18181818181818</v>
      </c>
    </row>
    <row r="44" spans="1:7" ht="38.25" thickBot="1">
      <c r="A44" s="267">
        <v>250912</v>
      </c>
      <c r="B44" s="277" t="s">
        <v>15</v>
      </c>
      <c r="C44" s="121">
        <v>-1100</v>
      </c>
      <c r="D44" s="122">
        <v>-270</v>
      </c>
      <c r="E44" s="123">
        <f>IF(C44=0,"",IF(($D44/C44*100)&gt;=200,"В/100",$D44/C44*100))</f>
        <v>24.545454545454547</v>
      </c>
      <c r="F44" s="133"/>
      <c r="G44" s="133"/>
    </row>
    <row r="45" spans="1:7" s="199" customFormat="1" ht="28.5" customHeight="1" thickBot="1">
      <c r="A45" s="270"/>
      <c r="B45" s="271" t="s">
        <v>67</v>
      </c>
      <c r="C45" s="202">
        <f>SUM(C41:C44)</f>
        <v>-0.5</v>
      </c>
      <c r="D45" s="106">
        <f>SUM(D41:D44)</f>
        <v>-93.5918</v>
      </c>
      <c r="E45" s="207"/>
      <c r="F45" s="193"/>
      <c r="G45" s="193"/>
    </row>
    <row r="46" spans="1:5" s="199" customFormat="1" ht="24.75" customHeight="1" thickBot="1">
      <c r="A46" s="278"/>
      <c r="B46" s="215" t="s">
        <v>156</v>
      </c>
      <c r="C46" s="222"/>
      <c r="D46" s="223"/>
      <c r="E46" s="224"/>
    </row>
    <row r="47" spans="1:5" ht="37.5" hidden="1">
      <c r="A47" s="279">
        <v>601000</v>
      </c>
      <c r="B47" s="280" t="s">
        <v>83</v>
      </c>
      <c r="C47" s="225">
        <f>C48+C49</f>
        <v>0</v>
      </c>
      <c r="D47" s="153">
        <f>D48+D49</f>
        <v>0</v>
      </c>
      <c r="E47" s="154"/>
    </row>
    <row r="48" spans="1:5" ht="37.5">
      <c r="A48" s="258">
        <v>601100</v>
      </c>
      <c r="B48" s="269" t="s">
        <v>82</v>
      </c>
      <c r="C48" s="126">
        <v>9400</v>
      </c>
      <c r="D48" s="39">
        <v>0</v>
      </c>
      <c r="E48" s="40"/>
    </row>
    <row r="49" spans="1:5" ht="19.5" customHeight="1">
      <c r="A49" s="258">
        <v>601200</v>
      </c>
      <c r="B49" s="269" t="s">
        <v>81</v>
      </c>
      <c r="C49" s="126">
        <v>-9400</v>
      </c>
      <c r="D49" s="39">
        <v>0</v>
      </c>
      <c r="E49" s="40"/>
    </row>
    <row r="50" spans="1:5" ht="18.75">
      <c r="A50" s="262">
        <v>602000</v>
      </c>
      <c r="B50" s="263" t="s">
        <v>80</v>
      </c>
      <c r="C50" s="119">
        <f>C51-C52+C68+C69</f>
        <v>31474.13207</v>
      </c>
      <c r="D50" s="47">
        <f>D51-D52+D68+D69</f>
        <v>2617.5510899999977</v>
      </c>
      <c r="E50" s="96"/>
    </row>
    <row r="51" spans="1:5" ht="18.75">
      <c r="A51" s="258">
        <v>602100</v>
      </c>
      <c r="B51" s="269" t="s">
        <v>84</v>
      </c>
      <c r="C51" s="126">
        <v>10874.23767</v>
      </c>
      <c r="D51" s="39">
        <v>30023.989289999998</v>
      </c>
      <c r="E51" s="40"/>
    </row>
    <row r="52" spans="1:5" ht="18.75">
      <c r="A52" s="258">
        <v>602200</v>
      </c>
      <c r="B52" s="269" t="s">
        <v>85</v>
      </c>
      <c r="C52" s="126"/>
      <c r="D52" s="39">
        <f>SUM(D54:D55)</f>
        <v>27921.5285</v>
      </c>
      <c r="E52" s="40"/>
    </row>
    <row r="53" spans="1:12" ht="18.75" hidden="1">
      <c r="A53" s="258"/>
      <c r="B53" s="269" t="s">
        <v>25</v>
      </c>
      <c r="C53" s="126"/>
      <c r="D53" s="39"/>
      <c r="E53" s="40"/>
      <c r="F53" s="156"/>
      <c r="K53" s="157"/>
      <c r="L53" s="157">
        <f>K53+K54+K57+K59+K61+K62+K63+K76</f>
        <v>0</v>
      </c>
    </row>
    <row r="54" spans="1:11" ht="18.75" hidden="1">
      <c r="A54" s="258"/>
      <c r="B54" s="269" t="s">
        <v>23</v>
      </c>
      <c r="C54" s="126"/>
      <c r="D54" s="39">
        <v>15531.46812</v>
      </c>
      <c r="E54" s="40"/>
      <c r="K54" s="157"/>
    </row>
    <row r="55" spans="1:11" ht="18.75" hidden="1">
      <c r="A55" s="258"/>
      <c r="B55" s="269" t="s">
        <v>24</v>
      </c>
      <c r="C55" s="126"/>
      <c r="D55" s="39">
        <f>SUM(D57:D67)</f>
        <v>12390.06038</v>
      </c>
      <c r="E55" s="40"/>
      <c r="K55" s="157"/>
    </row>
    <row r="56" spans="1:11" ht="18.75" hidden="1">
      <c r="A56" s="258"/>
      <c r="B56" s="269" t="s">
        <v>26</v>
      </c>
      <c r="C56" s="126"/>
      <c r="D56" s="39"/>
      <c r="E56" s="40"/>
      <c r="K56" s="157"/>
    </row>
    <row r="57" spans="1:11" s="230" customFormat="1" ht="18.75" hidden="1">
      <c r="A57" s="281"/>
      <c r="B57" s="282" t="s">
        <v>112</v>
      </c>
      <c r="C57" s="226"/>
      <c r="D57" s="227">
        <v>5124.33562</v>
      </c>
      <c r="E57" s="228"/>
      <c r="F57" s="229"/>
      <c r="K57" s="231"/>
    </row>
    <row r="58" spans="1:11" s="230" customFormat="1" ht="18.75" hidden="1">
      <c r="A58" s="281"/>
      <c r="B58" s="282" t="s">
        <v>108</v>
      </c>
      <c r="C58" s="226"/>
      <c r="D58" s="227">
        <v>331.30579</v>
      </c>
      <c r="E58" s="228"/>
      <c r="K58" s="231"/>
    </row>
    <row r="59" spans="1:11" s="230" customFormat="1" ht="18.75" hidden="1">
      <c r="A59" s="281"/>
      <c r="B59" s="282" t="s">
        <v>125</v>
      </c>
      <c r="C59" s="226"/>
      <c r="D59" s="227">
        <v>2.01243</v>
      </c>
      <c r="E59" s="228"/>
      <c r="K59" s="231"/>
    </row>
    <row r="60" spans="1:11" s="230" customFormat="1" ht="18.75" hidden="1">
      <c r="A60" s="281"/>
      <c r="B60" s="282" t="s">
        <v>109</v>
      </c>
      <c r="C60" s="226"/>
      <c r="D60" s="227">
        <v>241.36452</v>
      </c>
      <c r="E60" s="228"/>
      <c r="K60" s="231"/>
    </row>
    <row r="61" spans="1:11" s="230" customFormat="1" ht="18.75" hidden="1">
      <c r="A61" s="281"/>
      <c r="B61" s="282" t="s">
        <v>110</v>
      </c>
      <c r="C61" s="226"/>
      <c r="D61" s="227">
        <v>0.0005</v>
      </c>
      <c r="E61" s="228"/>
      <c r="K61" s="231"/>
    </row>
    <row r="62" spans="1:11" s="230" customFormat="1" ht="18.75" hidden="1">
      <c r="A62" s="281"/>
      <c r="B62" s="282" t="s">
        <v>126</v>
      </c>
      <c r="C62" s="226"/>
      <c r="D62" s="227">
        <v>122.95046</v>
      </c>
      <c r="E62" s="228"/>
      <c r="K62" s="231"/>
    </row>
    <row r="63" spans="1:11" s="230" customFormat="1" ht="18.75" hidden="1">
      <c r="A63" s="281"/>
      <c r="B63" s="282" t="s">
        <v>127</v>
      </c>
      <c r="C63" s="226"/>
      <c r="D63" s="227">
        <v>4558.58286</v>
      </c>
      <c r="E63" s="228"/>
      <c r="K63" s="231"/>
    </row>
    <row r="64" spans="1:11" s="230" customFormat="1" ht="18.75" hidden="1">
      <c r="A64" s="281"/>
      <c r="B64" s="282" t="s">
        <v>111</v>
      </c>
      <c r="C64" s="226"/>
      <c r="D64" s="227"/>
      <c r="E64" s="228"/>
      <c r="K64" s="231"/>
    </row>
    <row r="65" spans="1:11" s="230" customFormat="1" ht="18.75" hidden="1">
      <c r="A65" s="281"/>
      <c r="B65" s="282" t="s">
        <v>128</v>
      </c>
      <c r="C65" s="226"/>
      <c r="D65" s="227">
        <v>2009.5082</v>
      </c>
      <c r="E65" s="228"/>
      <c r="K65" s="231"/>
    </row>
    <row r="66" spans="1:11" s="230" customFormat="1" ht="18.75" hidden="1">
      <c r="A66" s="281"/>
      <c r="B66" s="282" t="s">
        <v>113</v>
      </c>
      <c r="C66" s="226"/>
      <c r="D66" s="227"/>
      <c r="E66" s="228"/>
      <c r="K66" s="231"/>
    </row>
    <row r="67" spans="1:11" s="230" customFormat="1" ht="18.75" hidden="1">
      <c r="A67" s="281"/>
      <c r="B67" s="282" t="s">
        <v>114</v>
      </c>
      <c r="C67" s="226"/>
      <c r="D67" s="227"/>
      <c r="E67" s="228"/>
      <c r="K67" s="231"/>
    </row>
    <row r="68" spans="1:11" ht="18.75">
      <c r="A68" s="258">
        <v>602300</v>
      </c>
      <c r="B68" s="269" t="s">
        <v>152</v>
      </c>
      <c r="C68" s="126">
        <v>0</v>
      </c>
      <c r="D68" s="39">
        <v>-2.816</v>
      </c>
      <c r="E68" s="40"/>
      <c r="K68" s="157"/>
    </row>
    <row r="69" spans="1:11" ht="38.25" thickBot="1">
      <c r="A69" s="258">
        <v>602400</v>
      </c>
      <c r="B69" s="269" t="s">
        <v>49</v>
      </c>
      <c r="C69" s="126">
        <v>20599.894399999997</v>
      </c>
      <c r="D69" s="39">
        <v>517.9063</v>
      </c>
      <c r="E69" s="40"/>
      <c r="K69" s="157"/>
    </row>
    <row r="70" spans="1:11" ht="28.5" customHeight="1" thickBot="1">
      <c r="A70" s="270"/>
      <c r="B70" s="271" t="s">
        <v>155</v>
      </c>
      <c r="C70" s="202">
        <f>+C47+C50</f>
        <v>31474.13207</v>
      </c>
      <c r="D70" s="106">
        <f>+D47+D50</f>
        <v>2617.5510899999977</v>
      </c>
      <c r="E70" s="207"/>
      <c r="K70" s="157"/>
    </row>
    <row r="71" spans="3:11" ht="18.75" thickBot="1">
      <c r="C71" s="161"/>
      <c r="D71" s="283"/>
      <c r="E71" s="161"/>
      <c r="K71" s="157"/>
    </row>
    <row r="72" spans="2:11" s="284" customFormat="1" ht="18.75" thickBot="1">
      <c r="B72" s="285" t="s">
        <v>18</v>
      </c>
      <c r="C72" s="286">
        <f>+C19-C39-C45+C70</f>
        <v>0</v>
      </c>
      <c r="D72" s="286">
        <f>+D19-D39-D45+D70</f>
        <v>-8.640199666842818E-12</v>
      </c>
      <c r="K72" s="287"/>
    </row>
    <row r="73" spans="3:11" ht="18">
      <c r="C73" s="162"/>
      <c r="D73" s="288"/>
      <c r="E73" s="162"/>
      <c r="K73" s="157"/>
    </row>
    <row r="74" spans="3:11" ht="18">
      <c r="C74" s="162"/>
      <c r="D74" s="288"/>
      <c r="E74" s="162"/>
      <c r="K74" s="157"/>
    </row>
    <row r="75" spans="3:11" ht="18">
      <c r="C75" s="162"/>
      <c r="D75" s="289"/>
      <c r="E75" s="162"/>
      <c r="K75" s="157"/>
    </row>
    <row r="76" spans="3:11" ht="18">
      <c r="C76" s="162"/>
      <c r="D76" s="288"/>
      <c r="E76" s="162"/>
      <c r="K76" s="157"/>
    </row>
    <row r="77" spans="3:5" ht="18">
      <c r="C77" s="162"/>
      <c r="D77" s="288"/>
      <c r="E77" s="162"/>
    </row>
    <row r="78" spans="3:5" ht="18">
      <c r="C78" s="162"/>
      <c r="D78" s="288"/>
      <c r="E78" s="162"/>
    </row>
    <row r="79" spans="3:5" ht="18">
      <c r="C79" s="162"/>
      <c r="D79" s="288"/>
      <c r="E79" s="162"/>
    </row>
    <row r="80" spans="3:5" ht="18">
      <c r="C80" s="162"/>
      <c r="D80" s="288"/>
      <c r="E80" s="162"/>
    </row>
    <row r="81" spans="3:5" ht="18">
      <c r="C81" s="162"/>
      <c r="D81" s="288"/>
      <c r="E81" s="162"/>
    </row>
    <row r="82" spans="3:5" ht="18">
      <c r="C82" s="162"/>
      <c r="D82" s="288"/>
      <c r="E82" s="162"/>
    </row>
    <row r="83" spans="3:5" ht="18">
      <c r="C83" s="162"/>
      <c r="D83" s="288"/>
      <c r="E83" s="162"/>
    </row>
    <row r="84" spans="3:5" ht="18">
      <c r="C84" s="162"/>
      <c r="D84" s="288"/>
      <c r="E84" s="162"/>
    </row>
    <row r="85" spans="3:5" ht="18">
      <c r="C85" s="162"/>
      <c r="D85" s="288"/>
      <c r="E85" s="162"/>
    </row>
    <row r="86" spans="3:5" ht="18">
      <c r="C86" s="162"/>
      <c r="D86" s="288"/>
      <c r="E86" s="162"/>
    </row>
    <row r="87" spans="3:5" ht="18">
      <c r="C87" s="162"/>
      <c r="D87" s="288"/>
      <c r="E87" s="162"/>
    </row>
    <row r="88" spans="3:5" ht="18">
      <c r="C88" s="162"/>
      <c r="D88" s="288"/>
      <c r="E88" s="162"/>
    </row>
    <row r="89" spans="3:5" ht="18">
      <c r="C89" s="162"/>
      <c r="D89" s="288"/>
      <c r="E89" s="162"/>
    </row>
    <row r="90" spans="3:5" ht="18">
      <c r="C90" s="162"/>
      <c r="D90" s="288"/>
      <c r="E90" s="162"/>
    </row>
    <row r="91" spans="3:5" ht="18">
      <c r="C91" s="162"/>
      <c r="D91" s="288"/>
      <c r="E91" s="162"/>
    </row>
    <row r="92" spans="3:5" ht="18">
      <c r="C92" s="162"/>
      <c r="D92" s="288"/>
      <c r="E92" s="162"/>
    </row>
    <row r="93" spans="3:5" ht="18">
      <c r="C93" s="162"/>
      <c r="D93" s="288"/>
      <c r="E93" s="162"/>
    </row>
    <row r="94" spans="3:5" ht="18">
      <c r="C94" s="162"/>
      <c r="D94" s="288"/>
      <c r="E94" s="162"/>
    </row>
    <row r="95" spans="3:5" ht="18">
      <c r="C95" s="162"/>
      <c r="D95" s="288"/>
      <c r="E95" s="162"/>
    </row>
    <row r="96" spans="3:5" ht="18">
      <c r="C96" s="162"/>
      <c r="D96" s="288"/>
      <c r="E96" s="162"/>
    </row>
    <row r="97" spans="3:5" ht="18">
      <c r="C97" s="162"/>
      <c r="D97" s="288"/>
      <c r="E97" s="162"/>
    </row>
    <row r="98" spans="3:5" ht="18">
      <c r="C98" s="162"/>
      <c r="D98" s="288"/>
      <c r="E98" s="162"/>
    </row>
    <row r="99" spans="3:5" ht="18">
      <c r="C99" s="162"/>
      <c r="D99" s="288"/>
      <c r="E99" s="162"/>
    </row>
    <row r="100" spans="3:5" ht="18">
      <c r="C100" s="162"/>
      <c r="D100" s="288"/>
      <c r="E100" s="162"/>
    </row>
    <row r="101" spans="3:5" ht="18">
      <c r="C101" s="162"/>
      <c r="D101" s="288"/>
      <c r="E101" s="162"/>
    </row>
    <row r="102" spans="3:5" ht="18">
      <c r="C102" s="162"/>
      <c r="D102" s="288"/>
      <c r="E102" s="162"/>
    </row>
    <row r="103" spans="3:5" ht="18">
      <c r="C103" s="162"/>
      <c r="D103" s="288"/>
      <c r="E103" s="162"/>
    </row>
    <row r="104" spans="3:5" ht="18">
      <c r="C104" s="162"/>
      <c r="D104" s="288"/>
      <c r="E104" s="162"/>
    </row>
    <row r="105" spans="3:5" ht="18">
      <c r="C105" s="162"/>
      <c r="D105" s="288"/>
      <c r="E105" s="162"/>
    </row>
    <row r="106" spans="3:5" ht="18">
      <c r="C106" s="162"/>
      <c r="D106" s="288"/>
      <c r="E106" s="162"/>
    </row>
    <row r="107" spans="3:5" ht="18">
      <c r="C107" s="162"/>
      <c r="D107" s="288"/>
      <c r="E107" s="162"/>
    </row>
    <row r="108" spans="3:5" ht="18">
      <c r="C108" s="162"/>
      <c r="D108" s="288"/>
      <c r="E108" s="162"/>
    </row>
    <row r="109" spans="3:5" ht="18">
      <c r="C109" s="162"/>
      <c r="D109" s="288"/>
      <c r="E109" s="162"/>
    </row>
    <row r="110" spans="3:5" ht="18">
      <c r="C110" s="162"/>
      <c r="D110" s="288"/>
      <c r="E110" s="162"/>
    </row>
    <row r="111" spans="3:5" ht="18">
      <c r="C111" s="162"/>
      <c r="D111" s="288"/>
      <c r="E111" s="162"/>
    </row>
    <row r="112" spans="3:5" ht="18">
      <c r="C112" s="162"/>
      <c r="D112" s="288"/>
      <c r="E112" s="162"/>
    </row>
    <row r="113" spans="3:5" ht="18">
      <c r="C113" s="162"/>
      <c r="D113" s="288"/>
      <c r="E113" s="162"/>
    </row>
    <row r="114" spans="3:5" ht="18">
      <c r="C114" s="162"/>
      <c r="D114" s="288"/>
      <c r="E114" s="162"/>
    </row>
    <row r="115" spans="3:5" ht="18">
      <c r="C115" s="162"/>
      <c r="D115" s="288"/>
      <c r="E115" s="162"/>
    </row>
    <row r="116" spans="3:5" ht="18">
      <c r="C116" s="162"/>
      <c r="D116" s="288"/>
      <c r="E116" s="162"/>
    </row>
    <row r="117" spans="3:5" ht="18">
      <c r="C117" s="162"/>
      <c r="D117" s="288"/>
      <c r="E117" s="162"/>
    </row>
    <row r="118" spans="3:5" ht="18">
      <c r="C118" s="162"/>
      <c r="D118" s="288"/>
      <c r="E118" s="162"/>
    </row>
    <row r="119" spans="3:5" ht="18">
      <c r="C119" s="162"/>
      <c r="D119" s="288"/>
      <c r="E119" s="162"/>
    </row>
    <row r="120" spans="3:5" ht="18">
      <c r="C120" s="162"/>
      <c r="D120" s="288"/>
      <c r="E120" s="162"/>
    </row>
    <row r="121" spans="3:5" ht="18">
      <c r="C121" s="162"/>
      <c r="D121" s="288"/>
      <c r="E121" s="162"/>
    </row>
    <row r="122" spans="3:5" ht="18">
      <c r="C122" s="162"/>
      <c r="D122" s="288"/>
      <c r="E122" s="162"/>
    </row>
    <row r="123" spans="3:5" ht="18">
      <c r="C123" s="162"/>
      <c r="D123" s="288"/>
      <c r="E123" s="162"/>
    </row>
    <row r="124" spans="3:5" ht="18">
      <c r="C124" s="162"/>
      <c r="E124" s="162"/>
    </row>
    <row r="125" spans="3:5" ht="18">
      <c r="C125" s="162"/>
      <c r="E125" s="162"/>
    </row>
    <row r="126" spans="3:5" ht="18">
      <c r="C126" s="162"/>
      <c r="E126" s="162"/>
    </row>
    <row r="127" spans="3:5" ht="18">
      <c r="C127" s="162"/>
      <c r="E127" s="162"/>
    </row>
    <row r="128" spans="3:5" ht="18">
      <c r="C128" s="162"/>
      <c r="E128" s="162"/>
    </row>
    <row r="129" spans="3:5" ht="18">
      <c r="C129" s="162"/>
      <c r="E129" s="162"/>
    </row>
    <row r="130" spans="3:5" ht="18">
      <c r="C130" s="162"/>
      <c r="E130" s="162"/>
    </row>
    <row r="131" spans="3:5" ht="18">
      <c r="C131" s="162"/>
      <c r="E131" s="162"/>
    </row>
    <row r="132" spans="3:5" ht="18">
      <c r="C132" s="162"/>
      <c r="E132" s="162"/>
    </row>
    <row r="133" spans="3:5" ht="18">
      <c r="C133" s="162"/>
      <c r="E133" s="162"/>
    </row>
    <row r="134" spans="3:5" ht="18">
      <c r="C134" s="162"/>
      <c r="E134" s="162"/>
    </row>
    <row r="135" spans="3:5" ht="18">
      <c r="C135" s="162"/>
      <c r="E135" s="162"/>
    </row>
    <row r="136" spans="3:5" ht="18">
      <c r="C136" s="162"/>
      <c r="E136" s="162"/>
    </row>
    <row r="137" spans="3:5" ht="18">
      <c r="C137" s="162"/>
      <c r="E137" s="162"/>
    </row>
    <row r="138" spans="3:5" ht="18">
      <c r="C138" s="162"/>
      <c r="E138" s="162"/>
    </row>
    <row r="139" spans="3:5" ht="18">
      <c r="C139" s="162"/>
      <c r="E139" s="162"/>
    </row>
    <row r="140" spans="3:5" ht="18">
      <c r="C140" s="162"/>
      <c r="E140" s="162"/>
    </row>
    <row r="141" spans="3:5" ht="18">
      <c r="C141" s="162"/>
      <c r="E141" s="162"/>
    </row>
    <row r="142" spans="3:5" ht="18">
      <c r="C142" s="162"/>
      <c r="E142" s="162"/>
    </row>
    <row r="143" spans="3:5" ht="18">
      <c r="C143" s="162"/>
      <c r="E143" s="162"/>
    </row>
    <row r="144" spans="3:5" ht="18">
      <c r="C144" s="162"/>
      <c r="E144" s="162"/>
    </row>
    <row r="145" spans="3:5" ht="18">
      <c r="C145" s="162"/>
      <c r="E145" s="162"/>
    </row>
    <row r="146" spans="3:5" ht="18">
      <c r="C146" s="162"/>
      <c r="E146" s="162"/>
    </row>
    <row r="147" spans="3:5" ht="18">
      <c r="C147" s="162"/>
      <c r="E147" s="162"/>
    </row>
    <row r="148" spans="3:5" ht="18">
      <c r="C148" s="162"/>
      <c r="E148" s="162"/>
    </row>
    <row r="149" spans="3:5" ht="18">
      <c r="C149" s="162"/>
      <c r="E149" s="162"/>
    </row>
    <row r="150" spans="3:5" ht="18">
      <c r="C150" s="162"/>
      <c r="E150" s="162"/>
    </row>
    <row r="151" spans="3:5" ht="18">
      <c r="C151" s="162"/>
      <c r="E151" s="162"/>
    </row>
    <row r="152" spans="3:5" ht="18">
      <c r="C152" s="162"/>
      <c r="E152" s="162"/>
    </row>
    <row r="153" spans="3:5" ht="18">
      <c r="C153" s="162"/>
      <c r="E153" s="162"/>
    </row>
    <row r="154" spans="3:5" ht="18">
      <c r="C154" s="162"/>
      <c r="E154" s="162"/>
    </row>
    <row r="155" spans="3:5" ht="18">
      <c r="C155" s="162"/>
      <c r="E155" s="162"/>
    </row>
    <row r="156" spans="3:5" ht="18">
      <c r="C156" s="162"/>
      <c r="E156" s="162"/>
    </row>
    <row r="157" spans="3:5" ht="18">
      <c r="C157" s="162"/>
      <c r="E157" s="162"/>
    </row>
    <row r="158" spans="3:5" ht="18">
      <c r="C158" s="162"/>
      <c r="E158" s="162"/>
    </row>
    <row r="159" spans="3:5" ht="18">
      <c r="C159" s="162"/>
      <c r="E159" s="162"/>
    </row>
    <row r="160" spans="3:5" ht="18">
      <c r="C160" s="162"/>
      <c r="E160" s="162"/>
    </row>
    <row r="161" spans="3:5" ht="18">
      <c r="C161" s="162"/>
      <c r="E161" s="162"/>
    </row>
    <row r="162" spans="3:5" ht="18">
      <c r="C162" s="162"/>
      <c r="E162" s="162"/>
    </row>
    <row r="163" spans="3:5" ht="18">
      <c r="C163" s="162"/>
      <c r="E163" s="162"/>
    </row>
    <row r="164" spans="3:5" ht="18">
      <c r="C164" s="162"/>
      <c r="E164" s="162"/>
    </row>
    <row r="165" spans="3:5" ht="18">
      <c r="C165" s="162"/>
      <c r="E165" s="162"/>
    </row>
    <row r="166" spans="3:5" ht="18">
      <c r="C166" s="162"/>
      <c r="E166" s="162"/>
    </row>
    <row r="167" spans="3:5" ht="18">
      <c r="C167" s="162"/>
      <c r="E167" s="162"/>
    </row>
    <row r="168" spans="3:5" ht="18">
      <c r="C168" s="162"/>
      <c r="E168" s="162"/>
    </row>
    <row r="169" spans="3:5" ht="18">
      <c r="C169" s="162"/>
      <c r="E169" s="162"/>
    </row>
    <row r="170" spans="3:5" ht="18">
      <c r="C170" s="162"/>
      <c r="E170" s="162"/>
    </row>
    <row r="171" spans="3:5" ht="18">
      <c r="C171" s="162"/>
      <c r="E171" s="162"/>
    </row>
    <row r="172" spans="3:5" ht="18">
      <c r="C172" s="162"/>
      <c r="E172" s="162"/>
    </row>
    <row r="173" spans="3:5" ht="18">
      <c r="C173" s="162"/>
      <c r="E173" s="162"/>
    </row>
    <row r="174" spans="3:5" ht="18">
      <c r="C174" s="162"/>
      <c r="E174" s="162"/>
    </row>
    <row r="175" spans="3:5" ht="18">
      <c r="C175" s="162"/>
      <c r="E175" s="162"/>
    </row>
    <row r="176" spans="3:5" ht="18">
      <c r="C176" s="162"/>
      <c r="E176" s="162"/>
    </row>
    <row r="177" spans="3:5" ht="18">
      <c r="C177" s="162"/>
      <c r="E177" s="162"/>
    </row>
    <row r="178" spans="3:5" ht="18">
      <c r="C178" s="162"/>
      <c r="E178" s="162"/>
    </row>
    <row r="179" spans="3:5" ht="18">
      <c r="C179" s="162"/>
      <c r="E179" s="162"/>
    </row>
    <row r="180" spans="3:5" ht="18">
      <c r="C180" s="162"/>
      <c r="E180" s="162"/>
    </row>
    <row r="181" spans="3:5" ht="18">
      <c r="C181" s="162"/>
      <c r="E181" s="162"/>
    </row>
    <row r="182" spans="3:5" ht="18">
      <c r="C182" s="162"/>
      <c r="E182" s="162"/>
    </row>
    <row r="183" spans="3:5" ht="18">
      <c r="C183" s="162"/>
      <c r="E183" s="162"/>
    </row>
    <row r="184" spans="3:5" ht="18">
      <c r="C184" s="162"/>
      <c r="E184" s="162"/>
    </row>
    <row r="185" spans="3:5" ht="18">
      <c r="C185" s="162"/>
      <c r="E185" s="162"/>
    </row>
    <row r="186" spans="3:5" ht="18">
      <c r="C186" s="162"/>
      <c r="E186" s="162"/>
    </row>
    <row r="187" spans="3:5" ht="18">
      <c r="C187" s="162"/>
      <c r="E187" s="162"/>
    </row>
    <row r="188" spans="3:5" ht="18">
      <c r="C188" s="162"/>
      <c r="E188" s="162"/>
    </row>
    <row r="189" spans="3:5" ht="18">
      <c r="C189" s="162"/>
      <c r="E189" s="162"/>
    </row>
    <row r="190" spans="3:5" ht="18">
      <c r="C190" s="162"/>
      <c r="E190" s="162"/>
    </row>
    <row r="191" spans="3:5" ht="18">
      <c r="C191" s="162"/>
      <c r="E191" s="162"/>
    </row>
    <row r="192" spans="3:5" ht="18">
      <c r="C192" s="162"/>
      <c r="E192" s="162"/>
    </row>
    <row r="193" spans="3:5" ht="18">
      <c r="C193" s="162"/>
      <c r="E193" s="162"/>
    </row>
    <row r="194" spans="3:5" ht="18">
      <c r="C194" s="162"/>
      <c r="E194" s="162"/>
    </row>
    <row r="195" spans="3:5" ht="18">
      <c r="C195" s="162"/>
      <c r="E195" s="162"/>
    </row>
    <row r="196" spans="3:5" ht="18">
      <c r="C196" s="162"/>
      <c r="E196" s="162"/>
    </row>
    <row r="197" spans="3:5" ht="18">
      <c r="C197" s="162"/>
      <c r="E197" s="162"/>
    </row>
    <row r="198" spans="3:5" ht="18">
      <c r="C198" s="162"/>
      <c r="E198" s="162"/>
    </row>
    <row r="199" spans="3:5" ht="18">
      <c r="C199" s="162"/>
      <c r="E199" s="162"/>
    </row>
    <row r="200" spans="3:5" ht="18">
      <c r="C200" s="162"/>
      <c r="E200" s="162"/>
    </row>
    <row r="201" spans="3:5" ht="18">
      <c r="C201" s="162"/>
      <c r="E201" s="162"/>
    </row>
    <row r="202" spans="3:5" ht="18">
      <c r="C202" s="162"/>
      <c r="E202" s="162"/>
    </row>
    <row r="203" spans="3:5" ht="18">
      <c r="C203" s="162"/>
      <c r="E203" s="162"/>
    </row>
    <row r="204" spans="3:5" ht="18">
      <c r="C204" s="162"/>
      <c r="E204" s="162"/>
    </row>
    <row r="205" spans="3:5" ht="18">
      <c r="C205" s="162"/>
      <c r="E205" s="162"/>
    </row>
    <row r="206" spans="3:5" ht="18">
      <c r="C206" s="162"/>
      <c r="E206" s="162"/>
    </row>
    <row r="207" spans="3:5" ht="18">
      <c r="C207" s="162"/>
      <c r="E207" s="162"/>
    </row>
    <row r="208" spans="3:5" ht="18">
      <c r="C208" s="162"/>
      <c r="E208" s="162"/>
    </row>
    <row r="209" spans="3:5" ht="18">
      <c r="C209" s="162"/>
      <c r="E209" s="162"/>
    </row>
    <row r="210" spans="3:5" ht="18">
      <c r="C210" s="162"/>
      <c r="E210" s="162"/>
    </row>
    <row r="211" spans="3:5" ht="18">
      <c r="C211" s="162"/>
      <c r="E211" s="162"/>
    </row>
    <row r="212" spans="3:5" ht="18">
      <c r="C212" s="162"/>
      <c r="E212" s="162"/>
    </row>
    <row r="213" spans="3:5" ht="18">
      <c r="C213" s="162"/>
      <c r="E213" s="162"/>
    </row>
    <row r="214" spans="3:5" ht="18">
      <c r="C214" s="162"/>
      <c r="E214" s="162"/>
    </row>
    <row r="215" spans="3:5" ht="18">
      <c r="C215" s="162"/>
      <c r="E215" s="162"/>
    </row>
    <row r="216" spans="3:5" ht="18">
      <c r="C216" s="162"/>
      <c r="E216" s="162"/>
    </row>
    <row r="217" spans="3:5" ht="18">
      <c r="C217" s="162"/>
      <c r="E217" s="162"/>
    </row>
    <row r="218" spans="3:5" ht="18">
      <c r="C218" s="162"/>
      <c r="E218" s="162"/>
    </row>
    <row r="219" spans="3:5" ht="18">
      <c r="C219" s="162"/>
      <c r="E219" s="162"/>
    </row>
    <row r="220" spans="3:5" ht="18">
      <c r="C220" s="162"/>
      <c r="E220" s="162"/>
    </row>
    <row r="221" spans="3:5" ht="18">
      <c r="C221" s="162"/>
      <c r="E221" s="162"/>
    </row>
    <row r="222" spans="3:5" ht="18">
      <c r="C222" s="162"/>
      <c r="E222" s="162"/>
    </row>
    <row r="223" spans="3:5" ht="18">
      <c r="C223" s="162"/>
      <c r="E223" s="162"/>
    </row>
    <row r="224" spans="3:5" ht="18">
      <c r="C224" s="162"/>
      <c r="E224" s="162"/>
    </row>
    <row r="225" spans="3:5" ht="18">
      <c r="C225" s="162"/>
      <c r="E225" s="162"/>
    </row>
    <row r="226" spans="3:5" ht="18">
      <c r="C226" s="162"/>
      <c r="E226" s="162"/>
    </row>
    <row r="227" spans="3:5" ht="18">
      <c r="C227" s="162"/>
      <c r="E227" s="162"/>
    </row>
    <row r="228" spans="3:5" ht="18">
      <c r="C228" s="162"/>
      <c r="E228" s="162"/>
    </row>
    <row r="229" spans="3:5" ht="18">
      <c r="C229" s="162"/>
      <c r="E229" s="162"/>
    </row>
    <row r="230" spans="3:5" ht="18">
      <c r="C230" s="162"/>
      <c r="E230" s="162"/>
    </row>
    <row r="231" spans="3:5" ht="18">
      <c r="C231" s="162"/>
      <c r="E231" s="162"/>
    </row>
    <row r="232" spans="3:5" ht="18">
      <c r="C232" s="162"/>
      <c r="E232" s="162"/>
    </row>
    <row r="233" spans="3:5" ht="18">
      <c r="C233" s="162"/>
      <c r="E233" s="162"/>
    </row>
    <row r="234" spans="3:5" ht="18">
      <c r="C234" s="162"/>
      <c r="E234" s="162"/>
    </row>
    <row r="235" spans="3:5" ht="18">
      <c r="C235" s="162"/>
      <c r="E235" s="162"/>
    </row>
    <row r="236" spans="3:5" ht="18">
      <c r="C236" s="162"/>
      <c r="E236" s="162"/>
    </row>
    <row r="237" spans="3:5" ht="18">
      <c r="C237" s="162"/>
      <c r="E237" s="162"/>
    </row>
    <row r="238" spans="3:5" ht="18">
      <c r="C238" s="162"/>
      <c r="E238" s="162"/>
    </row>
    <row r="239" spans="3:5" ht="18">
      <c r="C239" s="162"/>
      <c r="E239" s="162"/>
    </row>
    <row r="240" spans="3:5" ht="18">
      <c r="C240" s="162"/>
      <c r="E240" s="162"/>
    </row>
    <row r="241" spans="3:5" ht="18">
      <c r="C241" s="162"/>
      <c r="E241" s="162"/>
    </row>
    <row r="242" spans="3:5" ht="18">
      <c r="C242" s="162"/>
      <c r="E242" s="162"/>
    </row>
    <row r="243" spans="3:5" ht="18">
      <c r="C243" s="162"/>
      <c r="E243" s="162"/>
    </row>
    <row r="244" spans="3:5" ht="18">
      <c r="C244" s="162"/>
      <c r="E244" s="162"/>
    </row>
    <row r="245" spans="3:5" ht="18">
      <c r="C245" s="162"/>
      <c r="E245" s="162"/>
    </row>
    <row r="246" spans="3:5" ht="18">
      <c r="C246" s="162"/>
      <c r="E246" s="162"/>
    </row>
    <row r="247" spans="3:5" ht="18">
      <c r="C247" s="162"/>
      <c r="E247" s="162"/>
    </row>
    <row r="248" spans="3:5" ht="18">
      <c r="C248" s="162"/>
      <c r="E248" s="162"/>
    </row>
    <row r="249" spans="3:5" ht="18">
      <c r="C249" s="162"/>
      <c r="E249" s="162"/>
    </row>
    <row r="250" spans="3:5" ht="18">
      <c r="C250" s="162"/>
      <c r="E250" s="162"/>
    </row>
    <row r="251" spans="3:5" ht="18">
      <c r="C251" s="162"/>
      <c r="E251" s="162"/>
    </row>
    <row r="252" spans="3:5" ht="18">
      <c r="C252" s="162"/>
      <c r="E252" s="162"/>
    </row>
    <row r="253" spans="3:5" ht="18">
      <c r="C253" s="162"/>
      <c r="E253" s="162"/>
    </row>
    <row r="254" spans="3:5" ht="18">
      <c r="C254" s="162"/>
      <c r="E254" s="162"/>
    </row>
    <row r="255" spans="3:5" ht="18">
      <c r="C255" s="162"/>
      <c r="E255" s="162"/>
    </row>
    <row r="256" spans="3:5" ht="18">
      <c r="C256" s="162"/>
      <c r="E256" s="162"/>
    </row>
    <row r="257" spans="3:5" ht="18">
      <c r="C257" s="162"/>
      <c r="E257" s="162"/>
    </row>
    <row r="258" spans="3:5" ht="18">
      <c r="C258" s="162"/>
      <c r="E258" s="162"/>
    </row>
    <row r="259" spans="3:5" ht="18">
      <c r="C259" s="162"/>
      <c r="E259" s="162"/>
    </row>
    <row r="260" spans="3:5" ht="18">
      <c r="C260" s="162"/>
      <c r="E260" s="162"/>
    </row>
    <row r="261" spans="3:5" ht="18">
      <c r="C261" s="162"/>
      <c r="E261" s="162"/>
    </row>
    <row r="262" spans="3:5" ht="18">
      <c r="C262" s="162"/>
      <c r="E262" s="162"/>
    </row>
    <row r="263" spans="3:5" ht="18">
      <c r="C263" s="162"/>
      <c r="E263" s="162"/>
    </row>
    <row r="264" spans="3:5" ht="18">
      <c r="C264" s="162"/>
      <c r="E264" s="162"/>
    </row>
    <row r="265" spans="3:5" ht="18">
      <c r="C265" s="162"/>
      <c r="E265" s="162"/>
    </row>
    <row r="266" spans="3:5" ht="18">
      <c r="C266" s="162"/>
      <c r="E266" s="162"/>
    </row>
    <row r="267" spans="3:5" ht="18">
      <c r="C267" s="162"/>
      <c r="E267" s="162"/>
    </row>
    <row r="268" spans="3:5" ht="18">
      <c r="C268" s="162"/>
      <c r="E268" s="162"/>
    </row>
    <row r="269" spans="3:5" ht="18">
      <c r="C269" s="162"/>
      <c r="E269" s="162"/>
    </row>
    <row r="270" spans="3:5" ht="18">
      <c r="C270" s="162"/>
      <c r="E270" s="162"/>
    </row>
    <row r="271" spans="3:5" ht="18">
      <c r="C271" s="162"/>
      <c r="E271" s="162"/>
    </row>
    <row r="272" spans="3:5" ht="18">
      <c r="C272" s="162"/>
      <c r="E272" s="162"/>
    </row>
    <row r="273" spans="3:5" ht="18">
      <c r="C273" s="162"/>
      <c r="E273" s="162"/>
    </row>
    <row r="274" spans="3:5" ht="18">
      <c r="C274" s="162"/>
      <c r="E274" s="162"/>
    </row>
    <row r="275" spans="3:5" ht="18">
      <c r="C275" s="162"/>
      <c r="E275" s="162"/>
    </row>
    <row r="276" spans="3:5" ht="18">
      <c r="C276" s="162"/>
      <c r="E276" s="162"/>
    </row>
    <row r="277" spans="3:5" ht="18">
      <c r="C277" s="162"/>
      <c r="E277" s="162"/>
    </row>
    <row r="278" spans="3:5" ht="18">
      <c r="C278" s="162"/>
      <c r="E278" s="162"/>
    </row>
    <row r="279" spans="3:5" ht="18">
      <c r="C279" s="162"/>
      <c r="E279" s="162"/>
    </row>
    <row r="280" spans="3:5" ht="18">
      <c r="C280" s="162"/>
      <c r="E280" s="162"/>
    </row>
    <row r="281" spans="3:5" ht="18">
      <c r="C281" s="162"/>
      <c r="E281" s="162"/>
    </row>
    <row r="282" spans="3:5" ht="18">
      <c r="C282" s="162"/>
      <c r="E282" s="162"/>
    </row>
    <row r="283" spans="3:5" ht="18">
      <c r="C283" s="162"/>
      <c r="E283" s="162"/>
    </row>
    <row r="284" spans="3:5" ht="18">
      <c r="C284" s="162"/>
      <c r="E284" s="162"/>
    </row>
    <row r="285" spans="3:5" ht="18">
      <c r="C285" s="162"/>
      <c r="E285" s="162"/>
    </row>
    <row r="286" spans="3:5" ht="18">
      <c r="C286" s="162"/>
      <c r="E286" s="162"/>
    </row>
    <row r="287" spans="3:5" ht="18">
      <c r="C287" s="162"/>
      <c r="E287" s="162"/>
    </row>
    <row r="288" spans="3:5" ht="18">
      <c r="C288" s="162"/>
      <c r="E288" s="162"/>
    </row>
    <row r="289" spans="3:5" ht="18">
      <c r="C289" s="162"/>
      <c r="E289" s="162"/>
    </row>
    <row r="290" spans="3:5" ht="18">
      <c r="C290" s="162"/>
      <c r="E290" s="162"/>
    </row>
    <row r="291" spans="3:5" ht="18">
      <c r="C291" s="162"/>
      <c r="E291" s="162"/>
    </row>
    <row r="292" spans="3:5" ht="18">
      <c r="C292" s="162"/>
      <c r="E292" s="162"/>
    </row>
    <row r="293" spans="3:5" ht="18">
      <c r="C293" s="162"/>
      <c r="E293" s="162"/>
    </row>
    <row r="294" spans="3:5" ht="18">
      <c r="C294" s="162"/>
      <c r="E294" s="162"/>
    </row>
    <row r="295" spans="3:5" ht="18">
      <c r="C295" s="162"/>
      <c r="E295" s="162"/>
    </row>
    <row r="296" spans="3:5" ht="18">
      <c r="C296" s="162"/>
      <c r="E296" s="162"/>
    </row>
    <row r="297" spans="3:5" ht="18">
      <c r="C297" s="162"/>
      <c r="E297" s="162"/>
    </row>
    <row r="298" spans="3:5" ht="18">
      <c r="C298" s="162"/>
      <c r="E298" s="162"/>
    </row>
    <row r="299" spans="3:5" ht="18">
      <c r="C299" s="162"/>
      <c r="E299" s="162"/>
    </row>
    <row r="300" spans="3:5" ht="18">
      <c r="C300" s="162"/>
      <c r="E300" s="162"/>
    </row>
    <row r="301" spans="3:5" ht="18">
      <c r="C301" s="162"/>
      <c r="E301" s="162"/>
    </row>
    <row r="302" spans="3:5" ht="18">
      <c r="C302" s="162"/>
      <c r="E302" s="162"/>
    </row>
    <row r="303" spans="3:5" ht="18">
      <c r="C303" s="162"/>
      <c r="E303" s="162"/>
    </row>
    <row r="304" spans="3:5" ht="18">
      <c r="C304" s="162"/>
      <c r="E304" s="162"/>
    </row>
    <row r="305" spans="3:5" ht="18">
      <c r="C305" s="162"/>
      <c r="E305" s="162"/>
    </row>
    <row r="306" spans="3:5" ht="18">
      <c r="C306" s="162"/>
      <c r="E306" s="162"/>
    </row>
    <row r="307" spans="3:5" ht="18">
      <c r="C307" s="162"/>
      <c r="E307" s="162"/>
    </row>
    <row r="308" spans="3:5" ht="18">
      <c r="C308" s="162"/>
      <c r="E308" s="162"/>
    </row>
    <row r="309" spans="3:5" ht="18">
      <c r="C309" s="162"/>
      <c r="E309" s="162"/>
    </row>
    <row r="310" spans="3:5" ht="18">
      <c r="C310" s="162"/>
      <c r="E310" s="162"/>
    </row>
    <row r="311" spans="3:5" ht="18">
      <c r="C311" s="162"/>
      <c r="E311" s="162"/>
    </row>
    <row r="312" spans="3:5" ht="18">
      <c r="C312" s="162"/>
      <c r="E312" s="162"/>
    </row>
    <row r="313" spans="3:5" ht="18">
      <c r="C313" s="162"/>
      <c r="E313" s="162"/>
    </row>
    <row r="314" spans="3:5" ht="18">
      <c r="C314" s="162"/>
      <c r="E314" s="162"/>
    </row>
    <row r="315" spans="3:5" ht="18">
      <c r="C315" s="162"/>
      <c r="E315" s="162"/>
    </row>
    <row r="316" spans="3:5" ht="18">
      <c r="C316" s="162"/>
      <c r="E316" s="162"/>
    </row>
    <row r="317" spans="3:5" ht="18">
      <c r="C317" s="162"/>
      <c r="E317" s="162"/>
    </row>
    <row r="318" spans="3:5" ht="18">
      <c r="C318" s="162"/>
      <c r="E318" s="162"/>
    </row>
    <row r="319" spans="3:5" ht="18">
      <c r="C319" s="162"/>
      <c r="E319" s="162"/>
    </row>
    <row r="320" spans="3:5" ht="18">
      <c r="C320" s="162"/>
      <c r="E320" s="162"/>
    </row>
    <row r="321" spans="3:5" ht="18">
      <c r="C321" s="162"/>
      <c r="E321" s="162"/>
    </row>
    <row r="322" spans="3:5" ht="18">
      <c r="C322" s="162"/>
      <c r="E322" s="162"/>
    </row>
    <row r="323" spans="3:5" ht="18">
      <c r="C323" s="162"/>
      <c r="E323" s="162"/>
    </row>
    <row r="324" spans="3:5" ht="18">
      <c r="C324" s="162"/>
      <c r="E324" s="162"/>
    </row>
    <row r="325" spans="3:5" ht="18">
      <c r="C325" s="162"/>
      <c r="E325" s="162"/>
    </row>
    <row r="326" spans="3:5" ht="18">
      <c r="C326" s="162"/>
      <c r="E326" s="162"/>
    </row>
    <row r="327" spans="3:5" ht="18">
      <c r="C327" s="162"/>
      <c r="E327" s="162"/>
    </row>
    <row r="328" spans="3:5" ht="18">
      <c r="C328" s="162"/>
      <c r="E328" s="162"/>
    </row>
    <row r="329" spans="3:5" ht="18">
      <c r="C329" s="162"/>
      <c r="E329" s="162"/>
    </row>
    <row r="330" spans="3:5" ht="18">
      <c r="C330" s="162"/>
      <c r="E330" s="162"/>
    </row>
    <row r="331" spans="3:5" ht="18">
      <c r="C331" s="162"/>
      <c r="E331" s="162"/>
    </row>
    <row r="332" spans="3:5" ht="18">
      <c r="C332" s="162"/>
      <c r="E332" s="162"/>
    </row>
    <row r="333" spans="3:5" ht="18">
      <c r="C333" s="162"/>
      <c r="E333" s="162"/>
    </row>
    <row r="334" spans="3:5" ht="18">
      <c r="C334" s="162"/>
      <c r="E334" s="162"/>
    </row>
    <row r="335" spans="3:5" ht="18">
      <c r="C335" s="162"/>
      <c r="E335" s="162"/>
    </row>
    <row r="336" spans="3:5" ht="18">
      <c r="C336" s="162"/>
      <c r="E336" s="162"/>
    </row>
    <row r="337" spans="3:5" ht="18">
      <c r="C337" s="162"/>
      <c r="E337" s="162"/>
    </row>
    <row r="338" spans="3:5" ht="18">
      <c r="C338" s="162"/>
      <c r="E338" s="162"/>
    </row>
    <row r="339" spans="3:5" ht="18">
      <c r="C339" s="162"/>
      <c r="E339" s="162"/>
    </row>
    <row r="340" spans="3:5" ht="18">
      <c r="C340" s="162"/>
      <c r="E340" s="162"/>
    </row>
    <row r="341" spans="3:5" ht="18">
      <c r="C341" s="162"/>
      <c r="E341" s="162"/>
    </row>
    <row r="342" spans="3:5" ht="18">
      <c r="C342" s="162"/>
      <c r="E342" s="162"/>
    </row>
    <row r="343" spans="3:5" ht="18">
      <c r="C343" s="162"/>
      <c r="E343" s="162"/>
    </row>
    <row r="344" spans="3:5" ht="18">
      <c r="C344" s="162"/>
      <c r="E344" s="162"/>
    </row>
    <row r="345" spans="3:5" ht="18">
      <c r="C345" s="162"/>
      <c r="E345" s="162"/>
    </row>
    <row r="346" spans="3:5" ht="18">
      <c r="C346" s="162"/>
      <c r="E346" s="162"/>
    </row>
    <row r="347" spans="3:5" ht="18">
      <c r="C347" s="162"/>
      <c r="E347" s="162"/>
    </row>
    <row r="348" spans="3:5" ht="18">
      <c r="C348" s="162"/>
      <c r="E348" s="162"/>
    </row>
    <row r="349" spans="3:5" ht="18">
      <c r="C349" s="162"/>
      <c r="E349" s="162"/>
    </row>
    <row r="350" spans="3:5" ht="18">
      <c r="C350" s="162"/>
      <c r="E350" s="162"/>
    </row>
    <row r="351" spans="3:5" ht="18">
      <c r="C351" s="162"/>
      <c r="E351" s="162"/>
    </row>
    <row r="352" spans="3:5" ht="18">
      <c r="C352" s="162"/>
      <c r="E352" s="162"/>
    </row>
    <row r="353" spans="3:5" ht="18">
      <c r="C353" s="162"/>
      <c r="E353" s="162"/>
    </row>
    <row r="354" spans="3:5" ht="18">
      <c r="C354" s="162"/>
      <c r="E354" s="162"/>
    </row>
    <row r="355" spans="3:5" ht="18">
      <c r="C355" s="162"/>
      <c r="E355" s="162"/>
    </row>
    <row r="356" spans="3:5" ht="18">
      <c r="C356" s="162"/>
      <c r="E356" s="162"/>
    </row>
    <row r="357" spans="3:5" ht="18">
      <c r="C357" s="162"/>
      <c r="E357" s="162"/>
    </row>
    <row r="358" spans="3:5" ht="18">
      <c r="C358" s="162"/>
      <c r="E358" s="162"/>
    </row>
    <row r="359" spans="3:5" ht="18">
      <c r="C359" s="162"/>
      <c r="E359" s="162"/>
    </row>
    <row r="360" spans="3:5" ht="18">
      <c r="C360" s="162"/>
      <c r="E360" s="162"/>
    </row>
    <row r="361" spans="3:5" ht="18">
      <c r="C361" s="162"/>
      <c r="E361" s="162"/>
    </row>
    <row r="362" spans="3:5" ht="18">
      <c r="C362" s="162"/>
      <c r="E362" s="162"/>
    </row>
    <row r="363" spans="3:5" ht="18">
      <c r="C363" s="162"/>
      <c r="E363" s="162"/>
    </row>
    <row r="364" spans="3:5" ht="18">
      <c r="C364" s="162"/>
      <c r="E364" s="162"/>
    </row>
    <row r="365" spans="3:5" ht="18">
      <c r="C365" s="162"/>
      <c r="E365" s="162"/>
    </row>
    <row r="366" spans="3:5" ht="18">
      <c r="C366" s="162"/>
      <c r="E366" s="162"/>
    </row>
    <row r="367" spans="3:5" ht="18">
      <c r="C367" s="162"/>
      <c r="E367" s="162"/>
    </row>
    <row r="368" spans="3:5" ht="18">
      <c r="C368" s="162"/>
      <c r="E368" s="162"/>
    </row>
    <row r="369" spans="3:5" ht="18">
      <c r="C369" s="162"/>
      <c r="E369" s="162"/>
    </row>
    <row r="370" spans="3:5" ht="18">
      <c r="C370" s="162"/>
      <c r="E370" s="162"/>
    </row>
    <row r="371" spans="3:5" ht="18">
      <c r="C371" s="162"/>
      <c r="E371" s="162"/>
    </row>
    <row r="372" spans="3:5" ht="18">
      <c r="C372" s="162"/>
      <c r="E372" s="162"/>
    </row>
    <row r="373" spans="3:5" ht="18">
      <c r="C373" s="162"/>
      <c r="E373" s="162"/>
    </row>
    <row r="374" spans="3:5" ht="18">
      <c r="C374" s="162"/>
      <c r="E374" s="162"/>
    </row>
    <row r="375" spans="3:5" ht="18">
      <c r="C375" s="162"/>
      <c r="E375" s="162"/>
    </row>
    <row r="376" spans="3:5" ht="18">
      <c r="C376" s="162"/>
      <c r="E376" s="162"/>
    </row>
    <row r="377" spans="3:5" ht="18">
      <c r="C377" s="162"/>
      <c r="E377" s="162"/>
    </row>
    <row r="378" spans="3:5" ht="18">
      <c r="C378" s="162"/>
      <c r="E378" s="162"/>
    </row>
    <row r="379" spans="3:5" ht="18">
      <c r="C379" s="162"/>
      <c r="E379" s="162"/>
    </row>
    <row r="380" spans="3:5" ht="18">
      <c r="C380" s="162"/>
      <c r="E380" s="162"/>
    </row>
    <row r="381" spans="3:5" ht="18">
      <c r="C381" s="162"/>
      <c r="E381" s="162"/>
    </row>
    <row r="382" spans="3:5" ht="18">
      <c r="C382" s="162"/>
      <c r="E382" s="162"/>
    </row>
    <row r="383" spans="3:5" ht="18">
      <c r="C383" s="162"/>
      <c r="E383" s="162"/>
    </row>
    <row r="384" spans="3:5" ht="18">
      <c r="C384" s="162"/>
      <c r="E384" s="162"/>
    </row>
    <row r="385" spans="3:5" ht="18">
      <c r="C385" s="162"/>
      <c r="E385" s="162"/>
    </row>
    <row r="386" spans="3:5" ht="18">
      <c r="C386" s="162"/>
      <c r="E386" s="162"/>
    </row>
    <row r="387" spans="3:5" ht="18">
      <c r="C387" s="162"/>
      <c r="E387" s="162"/>
    </row>
    <row r="388" spans="3:5" ht="18">
      <c r="C388" s="162"/>
      <c r="E388" s="162"/>
    </row>
    <row r="389" spans="3:5" ht="18">
      <c r="C389" s="162"/>
      <c r="E389" s="162"/>
    </row>
    <row r="390" spans="3:5" ht="18">
      <c r="C390" s="162"/>
      <c r="E390" s="162"/>
    </row>
    <row r="391" spans="3:5" ht="18">
      <c r="C391" s="162"/>
      <c r="E391" s="162"/>
    </row>
    <row r="392" spans="3:5" ht="18">
      <c r="C392" s="162"/>
      <c r="E392" s="162"/>
    </row>
    <row r="393" spans="3:5" ht="18">
      <c r="C393" s="162"/>
      <c r="E393" s="162"/>
    </row>
    <row r="394" spans="3:5" ht="18">
      <c r="C394" s="162"/>
      <c r="E394" s="162"/>
    </row>
    <row r="395" spans="3:5" ht="18">
      <c r="C395" s="162"/>
      <c r="E395" s="162"/>
    </row>
    <row r="396" spans="3:5" ht="18">
      <c r="C396" s="162"/>
      <c r="E396" s="162"/>
    </row>
    <row r="397" spans="3:5" ht="18">
      <c r="C397" s="162"/>
      <c r="E397" s="162"/>
    </row>
    <row r="398" spans="3:5" ht="18">
      <c r="C398" s="162"/>
      <c r="E398" s="162"/>
    </row>
    <row r="399" spans="3:5" ht="18">
      <c r="C399" s="162"/>
      <c r="E399" s="162"/>
    </row>
    <row r="400" spans="3:5" ht="18">
      <c r="C400" s="162"/>
      <c r="E400" s="162"/>
    </row>
    <row r="401" spans="3:5" ht="18">
      <c r="C401" s="162"/>
      <c r="E401" s="162"/>
    </row>
    <row r="402" spans="3:5" ht="18">
      <c r="C402" s="162"/>
      <c r="E402" s="162"/>
    </row>
    <row r="403" spans="3:5" ht="18">
      <c r="C403" s="162"/>
      <c r="E403" s="162"/>
    </row>
    <row r="404" spans="3:5" ht="18">
      <c r="C404" s="162"/>
      <c r="E404" s="162"/>
    </row>
    <row r="405" spans="3:5" ht="18">
      <c r="C405" s="162"/>
      <c r="E405" s="162"/>
    </row>
    <row r="406" spans="3:5" ht="18">
      <c r="C406" s="162"/>
      <c r="E406" s="162"/>
    </row>
    <row r="407" spans="3:5" ht="18">
      <c r="C407" s="162"/>
      <c r="E407" s="162"/>
    </row>
    <row r="408" spans="3:5" ht="18">
      <c r="C408" s="162"/>
      <c r="E408" s="162"/>
    </row>
    <row r="409" spans="3:5" ht="18">
      <c r="C409" s="162"/>
      <c r="E409" s="162"/>
    </row>
    <row r="410" spans="3:5" ht="18">
      <c r="C410" s="162"/>
      <c r="E410" s="162"/>
    </row>
    <row r="411" spans="3:5" ht="18">
      <c r="C411" s="162"/>
      <c r="E411" s="162"/>
    </row>
    <row r="412" spans="3:5" ht="18">
      <c r="C412" s="162"/>
      <c r="E412" s="162"/>
    </row>
    <row r="413" spans="3:5" ht="18">
      <c r="C413" s="162"/>
      <c r="E413" s="162"/>
    </row>
    <row r="414" spans="3:5" ht="18">
      <c r="C414" s="162"/>
      <c r="E414" s="162"/>
    </row>
    <row r="415" spans="3:5" ht="18">
      <c r="C415" s="162"/>
      <c r="E415" s="162"/>
    </row>
    <row r="416" spans="3:5" ht="18">
      <c r="C416" s="162"/>
      <c r="E416" s="162"/>
    </row>
    <row r="417" spans="3:5" ht="18">
      <c r="C417" s="162"/>
      <c r="E417" s="162"/>
    </row>
    <row r="418" spans="3:5" ht="18">
      <c r="C418" s="162"/>
      <c r="E418" s="162"/>
    </row>
    <row r="419" spans="3:5" ht="18">
      <c r="C419" s="162"/>
      <c r="E419" s="162"/>
    </row>
    <row r="420" spans="3:5" ht="18">
      <c r="C420" s="162"/>
      <c r="E420" s="162"/>
    </row>
    <row r="421" spans="3:5" ht="18">
      <c r="C421" s="162"/>
      <c r="E421" s="162"/>
    </row>
    <row r="422" spans="3:5" ht="18">
      <c r="C422" s="162"/>
      <c r="E422" s="162"/>
    </row>
    <row r="423" spans="3:5" ht="18">
      <c r="C423" s="162"/>
      <c r="E423" s="162"/>
    </row>
    <row r="424" spans="3:5" ht="18">
      <c r="C424" s="162"/>
      <c r="E424" s="162"/>
    </row>
    <row r="425" spans="3:5" ht="18">
      <c r="C425" s="162"/>
      <c r="E425" s="162"/>
    </row>
    <row r="426" spans="3:5" ht="18">
      <c r="C426" s="162"/>
      <c r="E426" s="162"/>
    </row>
    <row r="427" spans="3:5" ht="18">
      <c r="C427" s="162"/>
      <c r="E427" s="162"/>
    </row>
    <row r="428" spans="3:5" ht="18">
      <c r="C428" s="162"/>
      <c r="E428" s="162"/>
    </row>
    <row r="429" spans="3:5" ht="18">
      <c r="C429" s="162"/>
      <c r="E429" s="162"/>
    </row>
    <row r="430" spans="3:5" ht="18">
      <c r="C430" s="162"/>
      <c r="E430" s="162"/>
    </row>
    <row r="431" spans="3:5" ht="18">
      <c r="C431" s="162"/>
      <c r="E431" s="162"/>
    </row>
    <row r="432" spans="3:5" ht="18">
      <c r="C432" s="162"/>
      <c r="E432" s="162"/>
    </row>
    <row r="433" spans="3:5" ht="18">
      <c r="C433" s="162"/>
      <c r="E433" s="162"/>
    </row>
    <row r="434" spans="3:5" ht="18">
      <c r="C434" s="162"/>
      <c r="E434" s="162"/>
    </row>
    <row r="435" spans="3:5" ht="18">
      <c r="C435" s="162"/>
      <c r="E435" s="162"/>
    </row>
    <row r="436" spans="3:5" ht="18">
      <c r="C436" s="162"/>
      <c r="E436" s="162"/>
    </row>
    <row r="437" spans="3:5" ht="18">
      <c r="C437" s="162"/>
      <c r="E437" s="162"/>
    </row>
    <row r="438" spans="3:5" ht="18">
      <c r="C438" s="162"/>
      <c r="E438" s="162"/>
    </row>
    <row r="439" spans="3:5" ht="18">
      <c r="C439" s="162"/>
      <c r="E439" s="162"/>
    </row>
    <row r="440" spans="3:5" ht="18">
      <c r="C440" s="162"/>
      <c r="E440" s="162"/>
    </row>
    <row r="441" spans="3:5" ht="18">
      <c r="C441" s="162"/>
      <c r="E441" s="162"/>
    </row>
    <row r="442" spans="3:5" ht="18">
      <c r="C442" s="162"/>
      <c r="E442" s="162"/>
    </row>
    <row r="443" spans="3:5" ht="18">
      <c r="C443" s="162"/>
      <c r="E443" s="162"/>
    </row>
    <row r="444" spans="3:5" ht="18">
      <c r="C444" s="162"/>
      <c r="E444" s="162"/>
    </row>
    <row r="445" spans="3:5" ht="18">
      <c r="C445" s="162"/>
      <c r="E445" s="162"/>
    </row>
    <row r="446" spans="3:5" ht="18">
      <c r="C446" s="162"/>
      <c r="E446" s="162"/>
    </row>
    <row r="447" spans="3:5" ht="18">
      <c r="C447" s="162"/>
      <c r="E447" s="162"/>
    </row>
    <row r="448" spans="3:5" ht="18">
      <c r="C448" s="162"/>
      <c r="E448" s="162"/>
    </row>
    <row r="449" spans="3:5" ht="18">
      <c r="C449" s="162"/>
      <c r="E449" s="162"/>
    </row>
    <row r="450" spans="3:5" ht="18">
      <c r="C450" s="162"/>
      <c r="E450" s="162"/>
    </row>
    <row r="451" spans="3:5" ht="18">
      <c r="C451" s="162"/>
      <c r="E451" s="162"/>
    </row>
    <row r="452" spans="3:5" ht="18">
      <c r="C452" s="162"/>
      <c r="E452" s="162"/>
    </row>
    <row r="453" spans="3:5" ht="18">
      <c r="C453" s="162"/>
      <c r="E453" s="162"/>
    </row>
    <row r="454" spans="3:5" ht="18">
      <c r="C454" s="162"/>
      <c r="E454" s="162"/>
    </row>
    <row r="455" spans="3:5" ht="18">
      <c r="C455" s="162"/>
      <c r="E455" s="162"/>
    </row>
    <row r="456" spans="3:5" ht="18">
      <c r="C456" s="162"/>
      <c r="E456" s="162"/>
    </row>
    <row r="457" spans="3:5" ht="18">
      <c r="C457" s="162"/>
      <c r="E457" s="162"/>
    </row>
    <row r="458" spans="3:5" ht="18">
      <c r="C458" s="162"/>
      <c r="E458" s="162"/>
    </row>
    <row r="459" spans="3:5" ht="18">
      <c r="C459" s="162"/>
      <c r="E459" s="162"/>
    </row>
    <row r="460" spans="3:5" ht="18">
      <c r="C460" s="162"/>
      <c r="E460" s="162"/>
    </row>
    <row r="461" spans="3:5" ht="18">
      <c r="C461" s="162"/>
      <c r="E461" s="162"/>
    </row>
    <row r="462" spans="3:5" ht="18">
      <c r="C462" s="162"/>
      <c r="E462" s="162"/>
    </row>
    <row r="463" spans="3:5" ht="18">
      <c r="C463" s="162"/>
      <c r="E463" s="162"/>
    </row>
    <row r="464" spans="3:5" ht="18">
      <c r="C464" s="162"/>
      <c r="E464" s="162"/>
    </row>
    <row r="465" spans="3:5" ht="18">
      <c r="C465" s="162"/>
      <c r="E465" s="162"/>
    </row>
    <row r="466" spans="3:5" ht="18">
      <c r="C466" s="162"/>
      <c r="E466" s="162"/>
    </row>
    <row r="467" spans="3:5" ht="18">
      <c r="C467" s="162"/>
      <c r="E467" s="162"/>
    </row>
    <row r="468" spans="3:5" ht="18">
      <c r="C468" s="162"/>
      <c r="E468" s="162"/>
    </row>
    <row r="469" spans="3:5" ht="18">
      <c r="C469" s="162"/>
      <c r="E469" s="162"/>
    </row>
    <row r="470" spans="3:5" ht="18">
      <c r="C470" s="162"/>
      <c r="E470" s="162"/>
    </row>
    <row r="471" spans="3:5" ht="18">
      <c r="C471" s="162"/>
      <c r="E471" s="162"/>
    </row>
    <row r="472" spans="3:5" ht="18">
      <c r="C472" s="162"/>
      <c r="E472" s="162"/>
    </row>
    <row r="473" spans="3:5" ht="18">
      <c r="C473" s="162"/>
      <c r="E473" s="162"/>
    </row>
    <row r="474" spans="3:5" ht="18">
      <c r="C474" s="162"/>
      <c r="E474" s="162"/>
    </row>
    <row r="475" spans="3:5" ht="18">
      <c r="C475" s="162"/>
      <c r="E475" s="162"/>
    </row>
    <row r="476" spans="3:5" ht="18">
      <c r="C476" s="162"/>
      <c r="E476" s="162"/>
    </row>
    <row r="477" spans="3:5" ht="18">
      <c r="C477" s="162"/>
      <c r="E477" s="162"/>
    </row>
    <row r="478" spans="3:5" ht="18">
      <c r="C478" s="162"/>
      <c r="E478" s="162"/>
    </row>
    <row r="479" spans="3:5" ht="18">
      <c r="C479" s="162"/>
      <c r="E479" s="162"/>
    </row>
    <row r="480" spans="3:5" ht="18">
      <c r="C480" s="162"/>
      <c r="E480" s="162"/>
    </row>
    <row r="481" spans="3:5" ht="18">
      <c r="C481" s="162"/>
      <c r="E481" s="162"/>
    </row>
    <row r="482" spans="3:5" ht="18">
      <c r="C482" s="162"/>
      <c r="E482" s="162"/>
    </row>
    <row r="483" spans="3:5" ht="18">
      <c r="C483" s="162"/>
      <c r="E483" s="162"/>
    </row>
    <row r="484" spans="3:5" ht="18">
      <c r="C484" s="162"/>
      <c r="E484" s="162"/>
    </row>
    <row r="485" spans="3:5" ht="18">
      <c r="C485" s="162"/>
      <c r="E485" s="162"/>
    </row>
    <row r="486" spans="3:5" ht="18">
      <c r="C486" s="162"/>
      <c r="E486" s="162"/>
    </row>
    <row r="487" spans="3:5" ht="18">
      <c r="C487" s="162"/>
      <c r="E487" s="162"/>
    </row>
    <row r="488" spans="3:5" ht="18">
      <c r="C488" s="162"/>
      <c r="E488" s="162"/>
    </row>
    <row r="489" spans="3:5" ht="18">
      <c r="C489" s="162"/>
      <c r="E489" s="162"/>
    </row>
    <row r="490" spans="3:5" ht="18">
      <c r="C490" s="162"/>
      <c r="E490" s="162"/>
    </row>
    <row r="491" spans="3:5" ht="18">
      <c r="C491" s="162"/>
      <c r="E491" s="162"/>
    </row>
    <row r="492" spans="3:5" ht="18">
      <c r="C492" s="162"/>
      <c r="E492" s="162"/>
    </row>
    <row r="493" spans="3:5" ht="18">
      <c r="C493" s="162"/>
      <c r="E493" s="162"/>
    </row>
    <row r="494" spans="3:5" ht="18">
      <c r="C494" s="162"/>
      <c r="E494" s="162"/>
    </row>
    <row r="495" spans="3:5" ht="18">
      <c r="C495" s="162"/>
      <c r="E495" s="162"/>
    </row>
    <row r="496" spans="3:5" ht="18">
      <c r="C496" s="162"/>
      <c r="E496" s="162"/>
    </row>
    <row r="497" spans="3:5" ht="18">
      <c r="C497" s="162"/>
      <c r="E497" s="162"/>
    </row>
    <row r="498" spans="3:5" ht="18">
      <c r="C498" s="162"/>
      <c r="E498" s="162"/>
    </row>
    <row r="499" spans="3:5" ht="18">
      <c r="C499" s="162"/>
      <c r="E499" s="162"/>
    </row>
    <row r="500" spans="3:5" ht="18">
      <c r="C500" s="162"/>
      <c r="E500" s="162"/>
    </row>
    <row r="501" spans="3:5" ht="18">
      <c r="C501" s="162"/>
      <c r="E501" s="162"/>
    </row>
    <row r="502" spans="3:5" ht="18">
      <c r="C502" s="162"/>
      <c r="E502" s="162"/>
    </row>
    <row r="503" spans="3:5" ht="18">
      <c r="C503" s="162"/>
      <c r="E503" s="162"/>
    </row>
    <row r="504" spans="3:5" ht="18">
      <c r="C504" s="162"/>
      <c r="E504" s="162"/>
    </row>
    <row r="505" spans="3:5" ht="18">
      <c r="C505" s="162"/>
      <c r="E505" s="162"/>
    </row>
    <row r="506" spans="3:5" ht="18">
      <c r="C506" s="162"/>
      <c r="E506" s="162"/>
    </row>
    <row r="507" spans="3:5" ht="18">
      <c r="C507" s="162"/>
      <c r="E507" s="162"/>
    </row>
    <row r="508" spans="3:5" ht="18">
      <c r="C508" s="162"/>
      <c r="E508" s="162"/>
    </row>
    <row r="509" spans="3:5" ht="18">
      <c r="C509" s="162"/>
      <c r="E509" s="162"/>
    </row>
    <row r="510" spans="3:5" ht="18">
      <c r="C510" s="162"/>
      <c r="E510" s="162"/>
    </row>
    <row r="511" spans="3:5" ht="18">
      <c r="C511" s="162"/>
      <c r="E511" s="162"/>
    </row>
    <row r="512" spans="3:5" ht="18">
      <c r="C512" s="162"/>
      <c r="E512" s="162"/>
    </row>
    <row r="513" spans="3:5" ht="18">
      <c r="C513" s="162"/>
      <c r="E513" s="162"/>
    </row>
    <row r="514" spans="3:5" ht="18">
      <c r="C514" s="162"/>
      <c r="E514" s="162"/>
    </row>
    <row r="515" spans="3:5" ht="18">
      <c r="C515" s="162"/>
      <c r="E515" s="162"/>
    </row>
    <row r="516" spans="3:5" ht="18">
      <c r="C516" s="162"/>
      <c r="E516" s="162"/>
    </row>
    <row r="517" spans="3:5" ht="18">
      <c r="C517" s="162"/>
      <c r="E517" s="162"/>
    </row>
    <row r="518" spans="3:5" ht="18">
      <c r="C518" s="162"/>
      <c r="E518" s="162"/>
    </row>
    <row r="519" spans="3:5" ht="18">
      <c r="C519" s="162"/>
      <c r="E519" s="162"/>
    </row>
    <row r="520" spans="3:5" ht="18">
      <c r="C520" s="162"/>
      <c r="E520" s="162"/>
    </row>
    <row r="521" spans="3:5" ht="18">
      <c r="C521" s="162"/>
      <c r="E521" s="162"/>
    </row>
    <row r="522" spans="3:5" ht="18">
      <c r="C522" s="162"/>
      <c r="E522" s="162"/>
    </row>
    <row r="523" spans="3:5" ht="18">
      <c r="C523" s="162"/>
      <c r="E523" s="162"/>
    </row>
    <row r="524" spans="3:5" ht="18">
      <c r="C524" s="162"/>
      <c r="E524" s="162"/>
    </row>
    <row r="525" spans="3:5" ht="18">
      <c r="C525" s="162"/>
      <c r="E525" s="162"/>
    </row>
    <row r="526" spans="3:5" ht="18">
      <c r="C526" s="162"/>
      <c r="E526" s="162"/>
    </row>
    <row r="527" spans="3:5" ht="18">
      <c r="C527" s="162"/>
      <c r="E527" s="162"/>
    </row>
    <row r="528" spans="3:5" ht="18">
      <c r="C528" s="162"/>
      <c r="E528" s="162"/>
    </row>
    <row r="529" spans="3:5" ht="18">
      <c r="C529" s="162"/>
      <c r="E529" s="162"/>
    </row>
    <row r="530" spans="3:5" ht="18">
      <c r="C530" s="162"/>
      <c r="E530" s="162"/>
    </row>
    <row r="531" spans="3:5" ht="18">
      <c r="C531" s="162"/>
      <c r="E531" s="162"/>
    </row>
    <row r="532" spans="3:5" ht="18">
      <c r="C532" s="162"/>
      <c r="E532" s="162"/>
    </row>
    <row r="533" spans="3:5" ht="18">
      <c r="C533" s="162"/>
      <c r="E533" s="162"/>
    </row>
    <row r="534" spans="3:5" ht="18">
      <c r="C534" s="162"/>
      <c r="E534" s="162"/>
    </row>
    <row r="535" spans="3:5" ht="18">
      <c r="C535" s="162"/>
      <c r="E535" s="162"/>
    </row>
    <row r="536" spans="3:5" ht="18">
      <c r="C536" s="162"/>
      <c r="E536" s="162"/>
    </row>
    <row r="537" spans="3:5" ht="18">
      <c r="C537" s="162"/>
      <c r="E537" s="162"/>
    </row>
    <row r="538" spans="3:5" ht="18">
      <c r="C538" s="162"/>
      <c r="E538" s="162"/>
    </row>
    <row r="539" spans="3:5" ht="18">
      <c r="C539" s="162"/>
      <c r="E539" s="162"/>
    </row>
    <row r="540" spans="3:5" ht="18">
      <c r="C540" s="162"/>
      <c r="E540" s="162"/>
    </row>
    <row r="541" spans="3:5" ht="18">
      <c r="C541" s="162"/>
      <c r="E541" s="162"/>
    </row>
    <row r="542" spans="3:5" ht="18">
      <c r="C542" s="162"/>
      <c r="E542" s="162"/>
    </row>
    <row r="543" spans="3:5" ht="18">
      <c r="C543" s="162"/>
      <c r="E543" s="162"/>
    </row>
    <row r="544" spans="3:5" ht="18">
      <c r="C544" s="162"/>
      <c r="E544" s="162"/>
    </row>
    <row r="545" spans="3:5" ht="18">
      <c r="C545" s="162"/>
      <c r="E545" s="162"/>
    </row>
    <row r="546" spans="3:5" ht="18">
      <c r="C546" s="162"/>
      <c r="E546" s="162"/>
    </row>
    <row r="547" spans="3:5" ht="18">
      <c r="C547" s="162"/>
      <c r="E547" s="162"/>
    </row>
    <row r="548" spans="3:5" ht="18">
      <c r="C548" s="162"/>
      <c r="E548" s="162"/>
    </row>
    <row r="549" spans="3:5" ht="18">
      <c r="C549" s="162"/>
      <c r="E549" s="162"/>
    </row>
    <row r="550" spans="3:5" ht="18">
      <c r="C550" s="162"/>
      <c r="E550" s="162"/>
    </row>
    <row r="551" spans="3:5" ht="18">
      <c r="C551" s="162"/>
      <c r="E551" s="162"/>
    </row>
    <row r="552" spans="3:5" ht="18">
      <c r="C552" s="162"/>
      <c r="E552" s="162"/>
    </row>
    <row r="553" spans="3:5" ht="18">
      <c r="C553" s="162"/>
      <c r="E553" s="162"/>
    </row>
    <row r="554" spans="3:5" ht="18">
      <c r="C554" s="162"/>
      <c r="E554" s="162"/>
    </row>
    <row r="555" spans="3:5" ht="18">
      <c r="C555" s="162"/>
      <c r="E555" s="162"/>
    </row>
    <row r="556" spans="3:5" ht="18">
      <c r="C556" s="162"/>
      <c r="E556" s="162"/>
    </row>
    <row r="557" spans="3:5" ht="18">
      <c r="C557" s="162"/>
      <c r="E557" s="162"/>
    </row>
    <row r="558" spans="3:5" ht="18">
      <c r="C558" s="162"/>
      <c r="E558" s="162"/>
    </row>
    <row r="559" spans="3:5" ht="18">
      <c r="C559" s="162"/>
      <c r="E559" s="162"/>
    </row>
    <row r="560" spans="3:5" ht="18">
      <c r="C560" s="162"/>
      <c r="E560" s="162"/>
    </row>
    <row r="561" spans="3:5" ht="18">
      <c r="C561" s="162"/>
      <c r="E561" s="162"/>
    </row>
    <row r="562" spans="3:5" ht="18">
      <c r="C562" s="162"/>
      <c r="E562" s="162"/>
    </row>
    <row r="563" spans="3:5" ht="18">
      <c r="C563" s="162"/>
      <c r="E563" s="162"/>
    </row>
    <row r="564" spans="3:5" ht="18">
      <c r="C564" s="162"/>
      <c r="E564" s="162"/>
    </row>
    <row r="565" spans="3:5" ht="18">
      <c r="C565" s="162"/>
      <c r="E565" s="162"/>
    </row>
    <row r="566" spans="3:5" ht="18">
      <c r="C566" s="162"/>
      <c r="E566" s="162"/>
    </row>
    <row r="567" spans="3:5" ht="18">
      <c r="C567" s="162"/>
      <c r="E567" s="162"/>
    </row>
    <row r="568" spans="3:5" ht="18">
      <c r="C568" s="162"/>
      <c r="E568" s="162"/>
    </row>
    <row r="569" spans="3:5" ht="18">
      <c r="C569" s="162"/>
      <c r="E569" s="162"/>
    </row>
    <row r="570" spans="3:5" ht="18">
      <c r="C570" s="162"/>
      <c r="E570" s="162"/>
    </row>
    <row r="571" spans="3:5" ht="18">
      <c r="C571" s="162"/>
      <c r="E571" s="162"/>
    </row>
    <row r="572" spans="3:5" ht="18">
      <c r="C572" s="162"/>
      <c r="E572" s="162"/>
    </row>
    <row r="573" spans="3:5" ht="18">
      <c r="C573" s="162"/>
      <c r="E573" s="162"/>
    </row>
    <row r="574" spans="3:5" ht="18">
      <c r="C574" s="162"/>
      <c r="E574" s="162"/>
    </row>
    <row r="575" spans="3:5" ht="18">
      <c r="C575" s="162"/>
      <c r="E575" s="162"/>
    </row>
    <row r="576" spans="3:5" ht="18">
      <c r="C576" s="162"/>
      <c r="E576" s="162"/>
    </row>
    <row r="577" spans="3:5" ht="18">
      <c r="C577" s="162"/>
      <c r="E577" s="162"/>
    </row>
    <row r="578" spans="3:5" ht="18">
      <c r="C578" s="162"/>
      <c r="E578" s="162"/>
    </row>
    <row r="579" spans="3:5" ht="18">
      <c r="C579" s="162"/>
      <c r="E579" s="162"/>
    </row>
    <row r="580" spans="3:5" ht="18">
      <c r="C580" s="162"/>
      <c r="E580" s="162"/>
    </row>
    <row r="581" spans="3:5" ht="18">
      <c r="C581" s="162"/>
      <c r="E581" s="162"/>
    </row>
    <row r="582" spans="3:5" ht="18">
      <c r="C582" s="162"/>
      <c r="E582" s="162"/>
    </row>
    <row r="583" spans="3:5" ht="18">
      <c r="C583" s="162"/>
      <c r="E583" s="162"/>
    </row>
    <row r="584" spans="3:5" ht="18">
      <c r="C584" s="162"/>
      <c r="E584" s="162"/>
    </row>
    <row r="585" spans="3:5" ht="18">
      <c r="C585" s="162"/>
      <c r="E585" s="162"/>
    </row>
    <row r="586" spans="3:5" ht="18">
      <c r="C586" s="162"/>
      <c r="E586" s="162"/>
    </row>
    <row r="587" spans="3:5" ht="18">
      <c r="C587" s="162"/>
      <c r="E587" s="162"/>
    </row>
    <row r="588" spans="3:5" ht="18">
      <c r="C588" s="162"/>
      <c r="E588" s="162"/>
    </row>
    <row r="589" spans="3:5" ht="18">
      <c r="C589" s="162"/>
      <c r="E589" s="162"/>
    </row>
    <row r="590" spans="3:5" ht="18">
      <c r="C590" s="162"/>
      <c r="E590" s="162"/>
    </row>
    <row r="591" spans="3:5" ht="18">
      <c r="C591" s="162"/>
      <c r="E591" s="162"/>
    </row>
    <row r="592" spans="3:5" ht="18">
      <c r="C592" s="162"/>
      <c r="E592" s="162"/>
    </row>
    <row r="593" spans="3:5" ht="18">
      <c r="C593" s="162"/>
      <c r="E593" s="162"/>
    </row>
    <row r="594" spans="3:5" ht="18">
      <c r="C594" s="162"/>
      <c r="E594" s="162"/>
    </row>
    <row r="595" spans="3:5" ht="18">
      <c r="C595" s="162"/>
      <c r="E595" s="162"/>
    </row>
    <row r="596" spans="3:5" ht="18">
      <c r="C596" s="162"/>
      <c r="E596" s="162"/>
    </row>
    <row r="597" spans="3:5" ht="18">
      <c r="C597" s="162"/>
      <c r="E597" s="162"/>
    </row>
    <row r="598" spans="3:5" ht="18">
      <c r="C598" s="162"/>
      <c r="E598" s="162"/>
    </row>
    <row r="599" spans="3:5" ht="18">
      <c r="C599" s="162"/>
      <c r="E599" s="162"/>
    </row>
    <row r="600" spans="3:5" ht="18">
      <c r="C600" s="162"/>
      <c r="E600" s="162"/>
    </row>
    <row r="601" spans="3:5" ht="18">
      <c r="C601" s="162"/>
      <c r="E601" s="162"/>
    </row>
    <row r="602" spans="3:5" ht="18">
      <c r="C602" s="162"/>
      <c r="E602" s="162"/>
    </row>
    <row r="603" spans="3:5" ht="18">
      <c r="C603" s="162"/>
      <c r="E603" s="162"/>
    </row>
    <row r="604" spans="3:5" ht="18">
      <c r="C604" s="162"/>
      <c r="E604" s="162"/>
    </row>
    <row r="605" spans="3:5" ht="18">
      <c r="C605" s="162"/>
      <c r="E605" s="162"/>
    </row>
    <row r="606" spans="3:5" ht="18">
      <c r="C606" s="162"/>
      <c r="E606" s="162"/>
    </row>
    <row r="607" spans="3:5" ht="18">
      <c r="C607" s="162"/>
      <c r="E607" s="162"/>
    </row>
    <row r="608" spans="3:5" ht="18">
      <c r="C608" s="162"/>
      <c r="E608" s="162"/>
    </row>
    <row r="609" spans="3:5" ht="18">
      <c r="C609" s="162"/>
      <c r="E609" s="162"/>
    </row>
    <row r="610" spans="3:5" ht="18">
      <c r="C610" s="162"/>
      <c r="E610" s="162"/>
    </row>
    <row r="611" spans="3:5" ht="18">
      <c r="C611" s="162"/>
      <c r="E611" s="162"/>
    </row>
    <row r="612" spans="3:5" ht="18">
      <c r="C612" s="162"/>
      <c r="E612" s="162"/>
    </row>
    <row r="613" spans="3:5" ht="18">
      <c r="C613" s="162"/>
      <c r="E613" s="162"/>
    </row>
    <row r="614" spans="3:5" ht="18">
      <c r="C614" s="162"/>
      <c r="E614" s="162"/>
    </row>
    <row r="615" spans="3:5" ht="18">
      <c r="C615" s="162"/>
      <c r="E615" s="162"/>
    </row>
    <row r="616" spans="3:5" ht="18">
      <c r="C616" s="162"/>
      <c r="E616" s="162"/>
    </row>
    <row r="617" spans="3:5" ht="18">
      <c r="C617" s="162"/>
      <c r="E617" s="162"/>
    </row>
    <row r="618" spans="3:5" ht="18">
      <c r="C618" s="162"/>
      <c r="E618" s="162"/>
    </row>
    <row r="619" spans="3:5" ht="18">
      <c r="C619" s="162"/>
      <c r="E619" s="162"/>
    </row>
    <row r="620" spans="3:5" ht="18">
      <c r="C620" s="162"/>
      <c r="E620" s="162"/>
    </row>
    <row r="621" spans="3:5" ht="18">
      <c r="C621" s="162"/>
      <c r="E621" s="162"/>
    </row>
    <row r="622" spans="3:5" ht="18">
      <c r="C622" s="162"/>
      <c r="E622" s="162"/>
    </row>
    <row r="623" spans="3:5" ht="18">
      <c r="C623" s="162"/>
      <c r="E623" s="162"/>
    </row>
    <row r="624" spans="3:5" ht="18">
      <c r="C624" s="162"/>
      <c r="E624" s="162"/>
    </row>
    <row r="625" spans="3:5" ht="18">
      <c r="C625" s="162"/>
      <c r="E625" s="162"/>
    </row>
    <row r="626" spans="3:5" ht="18">
      <c r="C626" s="162"/>
      <c r="E626" s="162"/>
    </row>
    <row r="627" spans="3:5" ht="18">
      <c r="C627" s="162"/>
      <c r="E627" s="162"/>
    </row>
    <row r="628" spans="3:5" ht="18">
      <c r="C628" s="162"/>
      <c r="E628" s="162"/>
    </row>
    <row r="629" spans="3:5" ht="18">
      <c r="C629" s="162"/>
      <c r="E629" s="162"/>
    </row>
    <row r="630" spans="3:5" ht="18">
      <c r="C630" s="162"/>
      <c r="E630" s="162"/>
    </row>
    <row r="631" spans="3:5" ht="18">
      <c r="C631" s="162"/>
      <c r="E631" s="162"/>
    </row>
    <row r="632" spans="3:5" ht="18">
      <c r="C632" s="162"/>
      <c r="E632" s="162"/>
    </row>
    <row r="633" spans="3:5" ht="18">
      <c r="C633" s="162"/>
      <c r="E633" s="162"/>
    </row>
    <row r="634" spans="3:5" ht="18">
      <c r="C634" s="162"/>
      <c r="E634" s="162"/>
    </row>
    <row r="635" spans="3:5" ht="18">
      <c r="C635" s="162"/>
      <c r="E635" s="162"/>
    </row>
    <row r="636" spans="3:5" ht="18">
      <c r="C636" s="162"/>
      <c r="E636" s="162"/>
    </row>
    <row r="637" spans="3:5" ht="18">
      <c r="C637" s="162"/>
      <c r="E637" s="162"/>
    </row>
    <row r="638" spans="3:5" ht="18">
      <c r="C638" s="162"/>
      <c r="E638" s="162"/>
    </row>
    <row r="639" spans="3:5" ht="18">
      <c r="C639" s="162"/>
      <c r="E639" s="162"/>
    </row>
    <row r="640" spans="3:5" ht="18">
      <c r="C640" s="162"/>
      <c r="E640" s="162"/>
    </row>
    <row r="641" spans="3:5" ht="18">
      <c r="C641" s="162"/>
      <c r="E641" s="162"/>
    </row>
    <row r="642" spans="3:5" ht="18">
      <c r="C642" s="162"/>
      <c r="E642" s="162"/>
    </row>
    <row r="643" spans="3:5" ht="18">
      <c r="C643" s="162"/>
      <c r="E643" s="162"/>
    </row>
    <row r="644" spans="3:5" ht="18">
      <c r="C644" s="162"/>
      <c r="E644" s="162"/>
    </row>
    <row r="645" spans="3:5" ht="18">
      <c r="C645" s="162"/>
      <c r="E645" s="162"/>
    </row>
    <row r="646" spans="3:5" ht="18">
      <c r="C646" s="162"/>
      <c r="E646" s="162"/>
    </row>
    <row r="647" spans="3:5" ht="18">
      <c r="C647" s="162"/>
      <c r="E647" s="162"/>
    </row>
    <row r="648" spans="3:5" ht="18">
      <c r="C648" s="162"/>
      <c r="E648" s="162"/>
    </row>
    <row r="649" spans="3:5" ht="18">
      <c r="C649" s="162"/>
      <c r="E649" s="162"/>
    </row>
    <row r="650" spans="3:5" ht="18">
      <c r="C650" s="162"/>
      <c r="E650" s="162"/>
    </row>
    <row r="651" spans="3:5" ht="18">
      <c r="C651" s="162"/>
      <c r="E651" s="162"/>
    </row>
    <row r="652" spans="3:5" ht="18">
      <c r="C652" s="162"/>
      <c r="E652" s="162"/>
    </row>
    <row r="653" spans="3:5" ht="18">
      <c r="C653" s="162"/>
      <c r="E653" s="162"/>
    </row>
    <row r="654" spans="3:5" ht="18">
      <c r="C654" s="162"/>
      <c r="E654" s="162"/>
    </row>
    <row r="655" spans="3:5" ht="18">
      <c r="C655" s="162"/>
      <c r="E655" s="162"/>
    </row>
    <row r="656" spans="3:5" ht="18">
      <c r="C656" s="162"/>
      <c r="E656" s="162"/>
    </row>
    <row r="657" spans="3:5" ht="18">
      <c r="C657" s="162"/>
      <c r="E657" s="162"/>
    </row>
    <row r="658" spans="3:5" ht="18">
      <c r="C658" s="162"/>
      <c r="E658" s="162"/>
    </row>
    <row r="659" spans="3:5" ht="18">
      <c r="C659" s="162"/>
      <c r="E659" s="162"/>
    </row>
    <row r="660" spans="3:5" ht="18">
      <c r="C660" s="162"/>
      <c r="E660" s="162"/>
    </row>
    <row r="661" spans="3:5" ht="18">
      <c r="C661" s="162"/>
      <c r="E661" s="162"/>
    </row>
    <row r="662" spans="3:5" ht="18">
      <c r="C662" s="162"/>
      <c r="E662" s="162"/>
    </row>
    <row r="663" spans="3:5" ht="18">
      <c r="C663" s="162"/>
      <c r="E663" s="162"/>
    </row>
    <row r="664" spans="3:5" ht="18">
      <c r="C664" s="162"/>
      <c r="E664" s="162"/>
    </row>
    <row r="665" spans="3:5" ht="18">
      <c r="C665" s="162"/>
      <c r="E665" s="162"/>
    </row>
    <row r="666" spans="3:5" ht="18">
      <c r="C666" s="162"/>
      <c r="E666" s="162"/>
    </row>
    <row r="667" spans="3:5" ht="18">
      <c r="C667" s="162"/>
      <c r="E667" s="162"/>
    </row>
    <row r="668" spans="3:5" ht="18">
      <c r="C668" s="162"/>
      <c r="E668" s="162"/>
    </row>
    <row r="669" spans="3:5" ht="18">
      <c r="C669" s="162"/>
      <c r="E669" s="162"/>
    </row>
    <row r="670" spans="3:5" ht="18">
      <c r="C670" s="162"/>
      <c r="E670" s="162"/>
    </row>
    <row r="671" ht="18">
      <c r="E671" s="162"/>
    </row>
    <row r="672" ht="18">
      <c r="E672" s="162"/>
    </row>
    <row r="673" ht="18">
      <c r="E673" s="162"/>
    </row>
    <row r="674" ht="18">
      <c r="E674" s="162"/>
    </row>
  </sheetData>
  <printOptions horizontalCentered="1"/>
  <pageMargins left="0" right="0" top="0.2755905511811024" bottom="0.11811023622047245" header="0" footer="0"/>
  <pageSetup fitToHeight="8" horizontalDpi="600" verticalDpi="600" orientation="portrait" paperSize="9" scale="65" r:id="rId1"/>
  <headerFooter alignWithMargins="0">
    <oddFooter>&amp;C&amp;P</oddFooter>
  </headerFooter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u250204</cp:lastModifiedBy>
  <cp:lastPrinted>2013-04-18T11:37:28Z</cp:lastPrinted>
  <dcterms:created xsi:type="dcterms:W3CDTF">2003-04-04T06:54:01Z</dcterms:created>
  <dcterms:modified xsi:type="dcterms:W3CDTF">2013-04-24T08:18:05Z</dcterms:modified>
  <cp:category/>
  <cp:version/>
  <cp:contentType/>
  <cp:contentStatus/>
</cp:coreProperties>
</file>